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LANNING ADMIN\PLANNING BOARD\PLANNING BOARD CASES\PLANNING BOARD CASES 2022\Pending Applications\13 Grant Avenue\"/>
    </mc:Choice>
  </mc:AlternateContent>
  <xr:revisionPtr revIDLastSave="0" documentId="13_ncr:1_{480E08C2-738E-4DFD-850A-68A371C4A24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LA All Dwellings" sheetId="2" r:id="rId1"/>
    <sheet name="TLA FAR All Dwellings" sheetId="4" r:id="rId2"/>
    <sheet name="Abutters Export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2" l="1"/>
  <c r="C61" i="4"/>
  <c r="C37" i="1"/>
  <c r="AL4" i="2"/>
  <c r="AL5" i="2"/>
  <c r="AL6" i="2"/>
  <c r="AL7" i="2"/>
  <c r="AL8" i="2"/>
  <c r="AM8" i="2" s="1"/>
  <c r="AL9" i="2"/>
  <c r="AL10" i="2"/>
  <c r="AL11" i="2"/>
  <c r="AM11" i="2" s="1"/>
  <c r="AL12" i="2"/>
  <c r="AL13" i="2"/>
  <c r="AL14" i="2"/>
  <c r="AL15" i="2"/>
  <c r="AL16" i="2"/>
  <c r="AM16" i="2" s="1"/>
  <c r="AL17" i="2"/>
  <c r="AL18" i="2"/>
  <c r="AL19" i="2"/>
  <c r="AM19" i="2" s="1"/>
  <c r="AL20" i="2"/>
  <c r="AL21" i="2"/>
  <c r="AL22" i="2"/>
  <c r="AL23" i="2"/>
  <c r="AL24" i="2"/>
  <c r="AM24" i="2" s="1"/>
  <c r="AL25" i="2"/>
  <c r="AL26" i="2"/>
  <c r="AL27" i="2"/>
  <c r="AM27" i="2" s="1"/>
  <c r="AL28" i="2"/>
  <c r="AL29" i="2"/>
  <c r="AL30" i="2"/>
  <c r="AL31" i="2"/>
  <c r="AL32" i="2"/>
  <c r="AM32" i="2" s="1"/>
  <c r="AL33" i="2"/>
  <c r="AL34" i="2"/>
  <c r="AL35" i="2"/>
  <c r="AM35" i="2" s="1"/>
  <c r="AL36" i="2"/>
  <c r="AL37" i="2"/>
  <c r="AL38" i="2"/>
  <c r="AL39" i="2"/>
  <c r="AL40" i="2"/>
  <c r="AM40" i="2" s="1"/>
  <c r="AL41" i="2"/>
  <c r="AL42" i="2"/>
  <c r="AL43" i="2"/>
  <c r="AM43" i="2" s="1"/>
  <c r="AL44" i="2"/>
  <c r="AL45" i="2"/>
  <c r="AL46" i="2"/>
  <c r="AM46" i="2" s="1"/>
  <c r="AL47" i="2"/>
  <c r="AL48" i="2"/>
  <c r="AM48" i="2" s="1"/>
  <c r="AL3" i="2"/>
  <c r="AM3" i="2" s="1"/>
  <c r="AM47" i="2"/>
  <c r="AM45" i="2"/>
  <c r="AM44" i="2"/>
  <c r="AM42" i="2"/>
  <c r="AM41" i="2"/>
  <c r="AM39" i="2"/>
  <c r="AM38" i="2"/>
  <c r="AM37" i="2"/>
  <c r="AM36" i="2"/>
  <c r="AM34" i="2"/>
  <c r="AM33" i="2"/>
  <c r="AM31" i="2"/>
  <c r="AM30" i="2"/>
  <c r="AM29" i="2"/>
  <c r="AM28" i="2"/>
  <c r="AM26" i="2"/>
  <c r="AM25" i="2"/>
  <c r="AM23" i="2"/>
  <c r="AM22" i="2"/>
  <c r="AM21" i="2"/>
  <c r="AM20" i="2"/>
  <c r="AM18" i="2"/>
  <c r="AM17" i="2"/>
  <c r="AM15" i="2"/>
  <c r="AM14" i="2"/>
  <c r="AM13" i="2"/>
  <c r="AM12" i="2"/>
  <c r="AM10" i="2"/>
  <c r="AM9" i="2"/>
  <c r="AM7" i="2"/>
  <c r="AM6" i="2"/>
  <c r="AM5" i="2"/>
  <c r="AM4" i="2"/>
  <c r="E30" i="2"/>
  <c r="E20" i="2"/>
  <c r="E26" i="2"/>
  <c r="E24" i="2"/>
  <c r="E2" i="2"/>
  <c r="E58" i="2"/>
  <c r="E3" i="2"/>
  <c r="E48" i="2"/>
  <c r="E22" i="2"/>
  <c r="C66" i="2"/>
  <c r="E66" i="2" s="1"/>
  <c r="E41" i="2"/>
  <c r="E4" i="2"/>
  <c r="E25" i="2"/>
  <c r="E10" i="2"/>
  <c r="E18" i="2"/>
  <c r="E39" i="2"/>
  <c r="E38" i="2"/>
  <c r="E61" i="2"/>
  <c r="C61" i="2"/>
  <c r="E63" i="2"/>
  <c r="C63" i="2"/>
  <c r="E15" i="2"/>
  <c r="E28" i="2"/>
  <c r="E5" i="2"/>
  <c r="E76" i="2"/>
  <c r="E73" i="2"/>
  <c r="C73" i="2"/>
  <c r="E33" i="2"/>
  <c r="C59" i="2"/>
  <c r="E59" i="2" s="1"/>
  <c r="E56" i="2"/>
  <c r="C56" i="2"/>
  <c r="E27" i="2"/>
  <c r="E29" i="2"/>
  <c r="E16" i="2"/>
  <c r="E65" i="2"/>
  <c r="C65" i="2"/>
  <c r="E67" i="2"/>
  <c r="C67" i="2"/>
  <c r="E21" i="2"/>
  <c r="E47" i="2"/>
  <c r="E70" i="2"/>
  <c r="C70" i="2"/>
  <c r="E40" i="2"/>
  <c r="C52" i="2"/>
  <c r="E52" i="2" s="1"/>
  <c r="E77" i="2"/>
  <c r="C53" i="2"/>
  <c r="E53" i="2" s="1"/>
  <c r="E72" i="2"/>
  <c r="C72" i="2"/>
  <c r="E69" i="2"/>
  <c r="E13" i="2"/>
  <c r="E37" i="2"/>
  <c r="C64" i="2"/>
  <c r="E64" i="2" s="1"/>
  <c r="E9" i="2"/>
  <c r="E75" i="2"/>
  <c r="E54" i="2"/>
  <c r="E32" i="2"/>
  <c r="E60" i="2"/>
  <c r="E8" i="2"/>
  <c r="E45" i="2"/>
  <c r="E55" i="2"/>
  <c r="E12" i="2"/>
  <c r="E43" i="2"/>
  <c r="E14" i="2"/>
  <c r="E31" i="2"/>
  <c r="E68" i="2"/>
  <c r="C68" i="2"/>
  <c r="E11" i="2"/>
  <c r="C49" i="2"/>
  <c r="E49" i="2" s="1"/>
  <c r="E46" i="2"/>
  <c r="E19" i="2"/>
  <c r="E57" i="2"/>
  <c r="E6" i="2"/>
  <c r="E34" i="2"/>
  <c r="E74" i="2"/>
  <c r="C51" i="2"/>
  <c r="E51" i="2" s="1"/>
  <c r="E36" i="2"/>
  <c r="E7" i="2"/>
  <c r="C50" i="2"/>
  <c r="E50" i="2" s="1"/>
  <c r="E23" i="2"/>
  <c r="E17" i="2"/>
  <c r="D44" i="2"/>
  <c r="E44" i="2" s="1"/>
  <c r="E71" i="2"/>
  <c r="C71" i="2"/>
  <c r="E42" i="2"/>
  <c r="E35" i="2"/>
  <c r="E62" i="2"/>
  <c r="C62" i="2"/>
  <c r="E55" i="4"/>
  <c r="E26" i="4"/>
  <c r="E19" i="4"/>
  <c r="E14" i="4"/>
  <c r="E2" i="4"/>
  <c r="E31" i="4"/>
  <c r="E7" i="4"/>
  <c r="E35" i="4"/>
  <c r="E10" i="4"/>
  <c r="C67" i="4"/>
  <c r="E67" i="4" s="1"/>
  <c r="E42" i="4"/>
  <c r="E5" i="4"/>
  <c r="E18" i="4"/>
  <c r="E13" i="4"/>
  <c r="E20" i="4"/>
  <c r="E45" i="4"/>
  <c r="E28" i="4"/>
  <c r="C70" i="4"/>
  <c r="E70" i="4" s="1"/>
  <c r="C72" i="4"/>
  <c r="E72" i="4" s="1"/>
  <c r="E4" i="4"/>
  <c r="E40" i="4"/>
  <c r="E6" i="4"/>
  <c r="E76" i="4"/>
  <c r="C69" i="4"/>
  <c r="E69" i="4" s="1"/>
  <c r="E34" i="4"/>
  <c r="E65" i="4"/>
  <c r="C65" i="4"/>
  <c r="E73" i="4"/>
  <c r="C73" i="4"/>
  <c r="E27" i="4"/>
  <c r="E52" i="4"/>
  <c r="E11" i="4"/>
  <c r="C50" i="4"/>
  <c r="E50" i="4" s="1"/>
  <c r="C66" i="4"/>
  <c r="E66" i="4" s="1"/>
  <c r="E24" i="4"/>
  <c r="E57" i="4"/>
  <c r="C51" i="4"/>
  <c r="E51" i="4" s="1"/>
  <c r="E60" i="4"/>
  <c r="E62" i="4"/>
  <c r="C62" i="4"/>
  <c r="E77" i="4"/>
  <c r="C58" i="4"/>
  <c r="E58" i="4" s="1"/>
  <c r="C38" i="4"/>
  <c r="E38" i="4" s="1"/>
  <c r="E61" i="4"/>
  <c r="E21" i="4"/>
  <c r="E37" i="4"/>
  <c r="C68" i="4"/>
  <c r="E68" i="4" s="1"/>
  <c r="E25" i="4"/>
  <c r="E75" i="4"/>
  <c r="E32" i="4"/>
  <c r="E48" i="4"/>
  <c r="E54" i="4"/>
  <c r="E23" i="4"/>
  <c r="E56" i="4"/>
  <c r="E59" i="4"/>
  <c r="E15" i="4"/>
  <c r="E30" i="4"/>
  <c r="E16" i="4"/>
  <c r="E46" i="4"/>
  <c r="C49" i="4"/>
  <c r="E49" i="4" s="1"/>
  <c r="E9" i="4"/>
  <c r="C44" i="4"/>
  <c r="E44" i="4" s="1"/>
  <c r="E36" i="4"/>
  <c r="E12" i="4"/>
  <c r="E47" i="4"/>
  <c r="E8" i="4"/>
  <c r="E33" i="4"/>
  <c r="E74" i="4"/>
  <c r="C71" i="4"/>
  <c r="E71" i="4" s="1"/>
  <c r="E39" i="4"/>
  <c r="E3" i="4"/>
  <c r="E41" i="4"/>
  <c r="C41" i="4"/>
  <c r="E22" i="4"/>
  <c r="E17" i="4"/>
  <c r="E29" i="4"/>
  <c r="D29" i="4"/>
  <c r="E64" i="4"/>
  <c r="C64" i="4"/>
  <c r="E43" i="4"/>
  <c r="E53" i="4"/>
  <c r="E63" i="4"/>
  <c r="C63" i="4"/>
  <c r="C60" i="1"/>
  <c r="C59" i="1"/>
  <c r="C54" i="1"/>
  <c r="C52" i="1"/>
  <c r="C51" i="1"/>
  <c r="C47" i="1"/>
  <c r="E47" i="1" s="1"/>
  <c r="C43" i="1"/>
  <c r="C41" i="1"/>
  <c r="C39" i="1"/>
  <c r="C38" i="1"/>
  <c r="C34" i="1"/>
  <c r="C46" i="1"/>
  <c r="C21" i="1"/>
  <c r="C19" i="1"/>
  <c r="C12" i="1"/>
  <c r="C9" i="1"/>
  <c r="D6" i="1"/>
  <c r="C5" i="1"/>
  <c r="C68" i="1"/>
  <c r="E68" i="1" s="1"/>
  <c r="C2" i="1"/>
  <c r="E26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9" i="1"/>
  <c r="E70" i="1"/>
  <c r="E71" i="1"/>
  <c r="E72" i="1"/>
  <c r="E73" i="1"/>
  <c r="E74" i="1"/>
  <c r="E75" i="1"/>
  <c r="E76" i="1"/>
  <c r="E77" i="1"/>
  <c r="E22" i="1" l="1"/>
  <c r="E10" i="1"/>
  <c r="E5" i="1"/>
  <c r="E54" i="1"/>
  <c r="E2" i="1"/>
  <c r="E3" i="1"/>
  <c r="E4" i="1"/>
  <c r="E43" i="1"/>
  <c r="E16" i="1"/>
  <c r="E34" i="1"/>
  <c r="E21" i="1"/>
  <c r="E38" i="1"/>
  <c r="E31" i="1"/>
  <c r="E15" i="1"/>
  <c r="E9" i="1"/>
  <c r="E28" i="1"/>
  <c r="E53" i="1"/>
  <c r="E6" i="1"/>
  <c r="E7" i="1"/>
  <c r="E8" i="1"/>
  <c r="E11" i="1"/>
  <c r="E12" i="1"/>
  <c r="E13" i="1"/>
  <c r="E14" i="1"/>
  <c r="E17" i="1"/>
  <c r="E18" i="1"/>
  <c r="E19" i="1"/>
  <c r="E20" i="1"/>
  <c r="E23" i="1"/>
  <c r="E24" i="1"/>
  <c r="E25" i="1"/>
  <c r="E27" i="1"/>
  <c r="E29" i="1"/>
  <c r="E30" i="1"/>
  <c r="E32" i="1"/>
  <c r="E33" i="1"/>
  <c r="E35" i="1"/>
  <c r="E36" i="1"/>
  <c r="E37" i="1"/>
  <c r="E39" i="1"/>
  <c r="E40" i="1"/>
  <c r="E41" i="1"/>
  <c r="E42" i="1"/>
  <c r="E44" i="1"/>
  <c r="E48" i="1"/>
  <c r="E49" i="1"/>
  <c r="E50" i="1"/>
  <c r="E51" i="1"/>
  <c r="E52" i="1"/>
  <c r="E45" i="1"/>
  <c r="E46" i="1"/>
</calcChain>
</file>

<file path=xl/sharedStrings.xml><?xml version="1.0" encoding="utf-8"?>
<sst xmlns="http://schemas.openxmlformats.org/spreadsheetml/2006/main" count="246" uniqueCount="85">
  <si>
    <t>Address</t>
  </si>
  <si>
    <t>TLA</t>
  </si>
  <si>
    <t>FAR</t>
  </si>
  <si>
    <t>Beds</t>
  </si>
  <si>
    <t xml:space="preserve">Stories </t>
  </si>
  <si>
    <t>Lot Size</t>
  </si>
  <si>
    <t>Use</t>
  </si>
  <si>
    <t>e</t>
  </si>
  <si>
    <t xml:space="preserve"> Use</t>
  </si>
  <si>
    <t xml:space="preserve">68-70 WAVERLEY ST </t>
  </si>
  <si>
    <t xml:space="preserve">35-37 GRANT AVE </t>
  </si>
  <si>
    <t xml:space="preserve">32-34 WAVERLEY ST </t>
  </si>
  <si>
    <t xml:space="preserve">64 WAVERLEY ST </t>
  </si>
  <si>
    <t xml:space="preserve">47 GRANT AVE </t>
  </si>
  <si>
    <t xml:space="preserve">14 C ST </t>
  </si>
  <si>
    <t xml:space="preserve">10 WAVERLEY ST </t>
  </si>
  <si>
    <t xml:space="preserve">5 A ST </t>
  </si>
  <si>
    <t xml:space="preserve">48 GRANT AVE </t>
  </si>
  <si>
    <t xml:space="preserve">66 GRANT AVE </t>
  </si>
  <si>
    <t xml:space="preserve">23-25 GRANT AVE </t>
  </si>
  <si>
    <t xml:space="preserve">50 WHITE ST </t>
  </si>
  <si>
    <t xml:space="preserve">28-30 WAVERLEY ST </t>
  </si>
  <si>
    <t xml:space="preserve">90 WAVERLEY ST </t>
  </si>
  <si>
    <t xml:space="preserve">36-38 GRANT AVE </t>
  </si>
  <si>
    <t xml:space="preserve">20 C ST </t>
  </si>
  <si>
    <t xml:space="preserve">14-16 GRANT AVE </t>
  </si>
  <si>
    <t xml:space="preserve">16-18 WAVERLEY ST </t>
  </si>
  <si>
    <t xml:space="preserve">78 WAVERLEY ST </t>
  </si>
  <si>
    <t xml:space="preserve">32-34 GRANT AVE </t>
  </si>
  <si>
    <t xml:space="preserve">40-42 GRANT AVE </t>
  </si>
  <si>
    <t xml:space="preserve">16-20 A ST </t>
  </si>
  <si>
    <t xml:space="preserve">48-50 WAVERLEY ST </t>
  </si>
  <si>
    <t xml:space="preserve">74 WAVERLEY ST </t>
  </si>
  <si>
    <t xml:space="preserve">76 GRANT AVE </t>
  </si>
  <si>
    <t xml:space="preserve">19 GRANT AVE </t>
  </si>
  <si>
    <t xml:space="preserve">57-59 GRANT AVE </t>
  </si>
  <si>
    <t xml:space="preserve">8-10 A ST </t>
  </si>
  <si>
    <t xml:space="preserve">12-14 WAVERLEY ST </t>
  </si>
  <si>
    <t xml:space="preserve">52 WAVERLEY ST </t>
  </si>
  <si>
    <t xml:space="preserve">26 C ST </t>
  </si>
  <si>
    <t xml:space="preserve">2 GRANT AVE </t>
  </si>
  <si>
    <t xml:space="preserve">17 GRANT AVE </t>
  </si>
  <si>
    <t xml:space="preserve">7 B ST </t>
  </si>
  <si>
    <t xml:space="preserve">44-46 WAVERLEY ST </t>
  </si>
  <si>
    <t xml:space="preserve">62 GRANT AVE </t>
  </si>
  <si>
    <t xml:space="preserve">10 GRANT AVE </t>
  </si>
  <si>
    <t xml:space="preserve">51 GRANT AVE </t>
  </si>
  <si>
    <t xml:space="preserve">7-9 A ST </t>
  </si>
  <si>
    <t xml:space="preserve">5 B ST </t>
  </si>
  <si>
    <t xml:space="preserve">30 C ST </t>
  </si>
  <si>
    <t xml:space="preserve">24 GRANT AVE </t>
  </si>
  <si>
    <t xml:space="preserve">40 WAVERLEY ST </t>
  </si>
  <si>
    <t xml:space="preserve">24 B ST </t>
  </si>
  <si>
    <t xml:space="preserve">27 GRANT AVE </t>
  </si>
  <si>
    <t xml:space="preserve">22 WAVERLEY ST </t>
  </si>
  <si>
    <t xml:space="preserve">58-60 WAVERLEY ST </t>
  </si>
  <si>
    <t xml:space="preserve">75 GRANT AVE </t>
  </si>
  <si>
    <t xml:space="preserve">9-11 B ST </t>
  </si>
  <si>
    <t xml:space="preserve">68-70 GRANT AVE </t>
  </si>
  <si>
    <t xml:space="preserve">18-20 GRANT AVE </t>
  </si>
  <si>
    <t xml:space="preserve">36 WAVERLEY ST </t>
  </si>
  <si>
    <t xml:space="preserve">3 A ST </t>
  </si>
  <si>
    <t xml:space="preserve">6-8 GRANT AVE </t>
  </si>
  <si>
    <t>13 GRANT AVE EXISTING</t>
  </si>
  <si>
    <t>13 GRANT AVE PROPOSED</t>
  </si>
  <si>
    <t>42-44 WHITE ST</t>
  </si>
  <si>
    <t xml:space="preserve">7-9 GRANT AVE, </t>
  </si>
  <si>
    <t>10-12 B ST</t>
  </si>
  <si>
    <t>26-28 B ST</t>
  </si>
  <si>
    <t>72 WAVERLEY ST</t>
  </si>
  <si>
    <t>81-83 GRANT AVE</t>
  </si>
  <si>
    <t>54-56 WAVERLEY ST</t>
  </si>
  <si>
    <t>15-17 B ST</t>
  </si>
  <si>
    <t>15 GRANT AVE</t>
  </si>
  <si>
    <t>39-41 GRANT AVE</t>
  </si>
  <si>
    <t>16-18 B ST</t>
  </si>
  <si>
    <t>43-45 GRANT AVE</t>
  </si>
  <si>
    <t>31-33 GRANT AVE</t>
  </si>
  <si>
    <t>2-4  WAVERLEY ST</t>
  </si>
  <si>
    <t>72-74 GRANT AVE</t>
  </si>
  <si>
    <t>65-67 GRANT AVE</t>
  </si>
  <si>
    <t>56-58 WHITE ST</t>
  </si>
  <si>
    <t>52-54 WHITE ST</t>
  </si>
  <si>
    <t>8 B ST/ 58 GRANT AVE</t>
  </si>
  <si>
    <t>1 B ST / 52 GRANT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</si>
</sst>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indexed="8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49" fontId="0" fillId="0" borderId="0" applyNumberFormat="0" applyFill="0" applyProtection="0"/>
    <xf numFmtId="49" fontId="3" fillId="0" borderId="0" applyNumberFormat="0" applyFill="0" applyProtection="0"/>
    <xf numFmtId="0" fontId="5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3">
    <xf numFmtId="49" fontId="0" fillId="0" borderId="0" xfId="0" applyNumberFormat="1" applyFill="1" applyProtection="1"/>
    <xf numFmtId="49" fontId="1" fillId="0" borderId="0" xfId="0" applyNumberFormat="1" applyFont="1" applyFill="1" applyProtection="1"/>
    <xf numFmtId="49" fontId="3" fillId="0" borderId="0" xfId="0" applyNumberFormat="1" applyFont="1" applyFill="1" applyProtection="1"/>
    <xf numFmtId="2" fontId="0" fillId="0" borderId="0" xfId="0" applyNumberFormat="1" applyFill="1" applyProtection="1"/>
    <xf numFmtId="49" fontId="4" fillId="0" borderId="0" xfId="0" applyNumberFormat="1" applyFont="1" applyFill="1" applyProtection="1"/>
    <xf numFmtId="1" fontId="0" fillId="0" borderId="0" xfId="0" applyNumberFormat="1" applyFill="1" applyProtection="1"/>
    <xf numFmtId="1" fontId="1" fillId="0" borderId="0" xfId="0" applyNumberFormat="1" applyFont="1" applyFill="1" applyProtection="1"/>
    <xf numFmtId="3" fontId="0" fillId="0" borderId="0" xfId="0" applyNumberFormat="1" applyFill="1" applyProtection="1"/>
    <xf numFmtId="49" fontId="0" fillId="2" borderId="0" xfId="0" applyNumberFormat="1" applyFill="1" applyProtection="1"/>
    <xf numFmtId="164" fontId="0" fillId="0" borderId="0" xfId="3" applyNumberFormat="1" applyFont="1" applyFill="1" applyProtection="1"/>
    <xf numFmtId="43" fontId="0" fillId="0" borderId="0" xfId="3" applyNumberFormat="1" applyFont="1" applyFill="1" applyProtection="1"/>
    <xf numFmtId="43" fontId="0" fillId="2" borderId="0" xfId="3" applyNumberFormat="1" applyFont="1" applyFill="1" applyProtection="1"/>
    <xf numFmtId="0" fontId="0" fillId="0" borderId="0" xfId="0" applyNumberFormat="1" applyFill="1" applyProtection="1"/>
    <xf numFmtId="10" fontId="0" fillId="0" borderId="0" xfId="0" applyNumberFormat="1" applyFill="1" applyProtection="1"/>
    <xf numFmtId="9" fontId="0" fillId="0" borderId="0" xfId="4" applyFont="1" applyFill="1" applyProtection="1"/>
    <xf numFmtId="43" fontId="2" fillId="0" borderId="0" xfId="0" applyNumberFormat="1" applyFont="1" applyFill="1" applyProtection="1"/>
    <xf numFmtId="164" fontId="2" fillId="0" borderId="0" xfId="0" applyNumberFormat="1" applyFont="1" applyFill="1" applyProtection="1"/>
    <xf numFmtId="0" fontId="0" fillId="2" borderId="0" xfId="3" applyNumberFormat="1" applyFont="1" applyFill="1" applyProtection="1"/>
    <xf numFmtId="164" fontId="2" fillId="2" borderId="0" xfId="3" applyNumberFormat="1" applyFont="1" applyFill="1" applyProtection="1"/>
    <xf numFmtId="0" fontId="0" fillId="0" borderId="0" xfId="3" applyNumberFormat="1" applyFont="1" applyFill="1" applyProtection="1"/>
    <xf numFmtId="0" fontId="0" fillId="2" borderId="0" xfId="0" applyNumberFormat="1" applyFill="1" applyProtection="1"/>
    <xf numFmtId="9" fontId="0" fillId="2" borderId="0" xfId="4" applyFont="1" applyFill="1" applyProtection="1"/>
    <xf numFmtId="10" fontId="0" fillId="2" borderId="0" xfId="0" applyNumberFormat="1" applyFill="1" applyProtection="1"/>
  </cellXfs>
  <cellStyles count="5">
    <cellStyle name="Comma" xfId="3" builtinId="3"/>
    <cellStyle name="Normal" xfId="0" builtinId="0"/>
    <cellStyle name="Normal 2" xfId="1" xr:uid="{00000000-0005-0000-0000-000001000000}"/>
    <cellStyle name="Normal 3" xfId="2" xr:uid="{00000000-0005-0000-0000-000002000000}"/>
    <cellStyle name="Percent" xfId="4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numFmt numFmtId="3" formatCode="#,##0"/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protection locked="1" hidden="0"/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protection locked="1" hidden="0"/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13 Grant Avenue Abutters TLA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047126513610989E-2"/>
          <c:y val="7.1479791819112071E-2"/>
          <c:w val="0.95760369566686543"/>
          <c:h val="0.700658002246759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'TLA All Dwellings'!$C$1</c:f>
              <c:strCache>
                <c:ptCount val="1"/>
                <c:pt idx="0">
                  <c:v>TLA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3509-4208-AB2F-0D6A64F881F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2-3509-4208-AB2F-0D6A64F881F5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3509-4208-AB2F-0D6A64F881F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4-3509-4208-AB2F-0D6A64F881F5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5-3509-4208-AB2F-0D6A64F881F5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3509-4208-AB2F-0D6A64F881F5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7-3509-4208-AB2F-0D6A64F881F5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3509-4208-AB2F-0D6A64F881F5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1-1730-4A69-9FE3-5FEF0667B5DD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CC3C-DB45-9510-FCBC06DCF549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0-1730-4A69-9FE3-5FEF0667B5DD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2-1730-4A69-9FE3-5FEF0667B5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C3C-DB45-9510-FCBC06DCF549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3-1730-4A69-9FE3-5FEF0667B5DD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4-1730-4A69-9FE3-5FEF0667B5DD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5-1730-4A69-9FE3-5FEF0667B5DD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6-1730-4A69-9FE3-5FEF0667B5DD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7-1730-4A69-9FE3-5FEF0667B5DD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8-1730-4A69-9FE3-5FEF0667B5DD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9-1730-4A69-9FE3-5FEF0667B5DD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A-1730-4A69-9FE3-5FEF0667B5DD}"/>
              </c:ext>
            </c:extLst>
          </c:dPt>
          <c:dPt>
            <c:idx val="2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B-1730-4A69-9FE3-5FEF0667B5DD}"/>
              </c:ext>
            </c:extLst>
          </c:dPt>
          <c:dPt>
            <c:idx val="2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C-1730-4A69-9FE3-5FEF0667B5DD}"/>
              </c:ext>
            </c:extLst>
          </c:dPt>
          <c:dPt>
            <c:idx val="23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D-1730-4A69-9FE3-5FEF0667B5DD}"/>
              </c:ext>
            </c:extLst>
          </c:dPt>
          <c:dPt>
            <c:idx val="24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E-1730-4A69-9FE3-5FEF0667B5DD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1-C69E-4F9A-85C3-2869C55571BA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3509-4208-AB2F-0D6A64F881F5}"/>
              </c:ext>
            </c:extLst>
          </c:dPt>
          <c:dPt>
            <c:idx val="41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9B22-AF45-AF05-B71CA74D4D94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CC3C-DB45-9510-FCBC06DCF549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C3C-DB45-9510-FCBC06DCF549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CC3C-DB45-9510-FCBC06DCF549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CC3C-DB45-9510-FCBC06DCF549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C3C-DB45-9510-FCBC06DCF549}"/>
              </c:ext>
            </c:extLst>
          </c:dPt>
          <c:dPt>
            <c:idx val="53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F-1730-4A69-9FE3-5FEF0667B5DD}"/>
              </c:ext>
            </c:extLst>
          </c:dPt>
          <c:dPt>
            <c:idx val="55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0-9C44-475C-9192-FCC508434EDF}"/>
              </c:ext>
            </c:extLst>
          </c:dPt>
          <c:dPt>
            <c:idx val="56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A-CC9C-964F-BD99-F29BC212A131}"/>
              </c:ext>
            </c:extLst>
          </c:dPt>
          <c:dPt>
            <c:idx val="57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3509-4208-AB2F-0D6A64F881F5}"/>
              </c:ext>
            </c:extLst>
          </c:dPt>
          <c:dPt>
            <c:idx val="59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4-5C0C-46AD-837C-CE2CA9867685}"/>
              </c:ext>
            </c:extLst>
          </c:dPt>
          <c:dPt>
            <c:idx val="60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6-6AAA-452E-8DFF-1F63656EE925}"/>
              </c:ext>
            </c:extLst>
          </c:dPt>
          <c:dPt>
            <c:idx val="65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9-3509-4208-AB2F-0D6A64F881F5}"/>
              </c:ext>
            </c:extLst>
          </c:dPt>
          <c:dPt>
            <c:idx val="66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3509-4208-AB2F-0D6A64F881F5}"/>
              </c:ext>
            </c:extLst>
          </c:dPt>
          <c:dPt>
            <c:idx val="67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B-3509-4208-AB2F-0D6A64F881F5}"/>
              </c:ext>
            </c:extLst>
          </c:dPt>
          <c:dPt>
            <c:idx val="68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3509-4208-AB2F-0D6A64F881F5}"/>
              </c:ext>
            </c:extLst>
          </c:dPt>
          <c:dPt>
            <c:idx val="69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D-3509-4208-AB2F-0D6A64F881F5}"/>
              </c:ext>
            </c:extLst>
          </c:dPt>
          <c:dPt>
            <c:idx val="70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3509-4208-AB2F-0D6A64F881F5}"/>
              </c:ext>
            </c:extLst>
          </c:dPt>
          <c:dPt>
            <c:idx val="71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7-6AAA-452E-8DFF-1F63656EE925}"/>
              </c:ext>
            </c:extLst>
          </c:dPt>
          <c:dPt>
            <c:idx val="72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D-1730-4A69-9FE3-5FEF0667B5DD}"/>
              </c:ext>
            </c:extLst>
          </c:dPt>
          <c:dPt>
            <c:idx val="73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E-1730-4A69-9FE3-5FEF0667B5DD}"/>
              </c:ext>
            </c:extLst>
          </c:dPt>
          <c:dPt>
            <c:idx val="74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F-1730-4A69-9FE3-5FEF0667B5DD}"/>
              </c:ext>
            </c:extLst>
          </c:dPt>
          <c:dPt>
            <c:idx val="75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C-1730-4A69-9FE3-5FEF0667B5DD}"/>
              </c:ext>
            </c:extLst>
          </c:dPt>
          <c:dLbls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1730-4A69-9FE3-5FEF0667B5DD}"/>
                </c:ext>
              </c:extLst>
            </c:dLbl>
            <c:dLbl>
              <c:idx val="5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1730-4A69-9FE3-5FEF0667B5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'TLA All Dwellings'!$A$2:$A$77</c:f>
              <c:strCache>
                <c:ptCount val="76"/>
                <c:pt idx="0">
                  <c:v>68-70 GRANT AVE </c:v>
                </c:pt>
                <c:pt idx="1">
                  <c:v>75 GRANT AVE </c:v>
                </c:pt>
                <c:pt idx="2">
                  <c:v>24 B ST </c:v>
                </c:pt>
                <c:pt idx="3">
                  <c:v>62 GRANT AVE </c:v>
                </c:pt>
                <c:pt idx="4">
                  <c:v>66 GRANT AVE </c:v>
                </c:pt>
                <c:pt idx="5">
                  <c:v>14 C ST </c:v>
                </c:pt>
                <c:pt idx="6">
                  <c:v>78 WAVERLEY ST </c:v>
                </c:pt>
                <c:pt idx="7">
                  <c:v>74 WAVERLEY ST </c:v>
                </c:pt>
                <c:pt idx="8">
                  <c:v>24 GRANT AVE </c:v>
                </c:pt>
                <c:pt idx="9">
                  <c:v>90 WAVERLEY ST </c:v>
                </c:pt>
                <c:pt idx="10">
                  <c:v>13 GRANT AVE EXISTING</c:v>
                </c:pt>
                <c:pt idx="11">
                  <c:v>19 GRANT AVE </c:v>
                </c:pt>
                <c:pt idx="12">
                  <c:v>20 C ST </c:v>
                </c:pt>
                <c:pt idx="13">
                  <c:v>51 GRANT AVE </c:v>
                </c:pt>
                <c:pt idx="14">
                  <c:v>26 C ST </c:v>
                </c:pt>
                <c:pt idx="15">
                  <c:v>64 WAVERLEY ST </c:v>
                </c:pt>
                <c:pt idx="16">
                  <c:v>30 C ST </c:v>
                </c:pt>
                <c:pt idx="17">
                  <c:v>50 WHITE ST </c:v>
                </c:pt>
                <c:pt idx="18">
                  <c:v>3 A ST </c:v>
                </c:pt>
                <c:pt idx="19">
                  <c:v>52 WAVERLEY ST </c:v>
                </c:pt>
                <c:pt idx="20">
                  <c:v>22 WAVERLEY ST </c:v>
                </c:pt>
                <c:pt idx="21">
                  <c:v>47 GRANT AVE </c:v>
                </c:pt>
                <c:pt idx="22">
                  <c:v>18-20 GRANT AVE </c:v>
                </c:pt>
                <c:pt idx="23">
                  <c:v>40 WAVERLEY ST </c:v>
                </c:pt>
                <c:pt idx="24">
                  <c:v>36 WAVERLEY ST </c:v>
                </c:pt>
                <c:pt idx="25">
                  <c:v>17 GRANT AVE </c:v>
                </c:pt>
                <c:pt idx="26">
                  <c:v>10 GRANT AVE </c:v>
                </c:pt>
                <c:pt idx="27">
                  <c:v>2 GRANT AVE </c:v>
                </c:pt>
                <c:pt idx="28">
                  <c:v>6-8 GRANT AVE </c:v>
                </c:pt>
                <c:pt idx="29">
                  <c:v>36-38 GRANT AVE </c:v>
                </c:pt>
                <c:pt idx="30">
                  <c:v>40-42 GRANT AVE </c:v>
                </c:pt>
                <c:pt idx="31">
                  <c:v>7 B ST </c:v>
                </c:pt>
                <c:pt idx="32">
                  <c:v>48 GRANT AVE </c:v>
                </c:pt>
                <c:pt idx="33">
                  <c:v>68-70 WAVERLEY ST </c:v>
                </c:pt>
                <c:pt idx="34">
                  <c:v>10 WAVERLEY ST </c:v>
                </c:pt>
                <c:pt idx="35">
                  <c:v>76 GRANT AVE </c:v>
                </c:pt>
                <c:pt idx="36">
                  <c:v>7-9 A ST </c:v>
                </c:pt>
                <c:pt idx="37">
                  <c:v>5 B ST </c:v>
                </c:pt>
                <c:pt idx="38">
                  <c:v>8-10 A ST </c:v>
                </c:pt>
                <c:pt idx="39">
                  <c:v>27 GRANT AVE </c:v>
                </c:pt>
                <c:pt idx="40">
                  <c:v>35-37 GRANT AVE </c:v>
                </c:pt>
                <c:pt idx="41">
                  <c:v>14-16 GRANT AVE </c:v>
                </c:pt>
                <c:pt idx="42">
                  <c:v>32-34 WAVERLEY ST </c:v>
                </c:pt>
                <c:pt idx="43">
                  <c:v>16-18 WAVERLEY ST </c:v>
                </c:pt>
                <c:pt idx="44">
                  <c:v>28-30 WAVERLEY ST </c:v>
                </c:pt>
                <c:pt idx="45">
                  <c:v>12-14 WAVERLEY ST </c:v>
                </c:pt>
                <c:pt idx="46">
                  <c:v>58-60 WAVERLEY ST </c:v>
                </c:pt>
                <c:pt idx="47">
                  <c:v>81-83 GRANT AVE</c:v>
                </c:pt>
                <c:pt idx="48">
                  <c:v>26-28 B ST</c:v>
                </c:pt>
                <c:pt idx="49">
                  <c:v>72 WAVERLEY ST</c:v>
                </c:pt>
                <c:pt idx="50">
                  <c:v>72-74 GRANT AVE</c:v>
                </c:pt>
                <c:pt idx="51">
                  <c:v>65-67 GRANT AVE</c:v>
                </c:pt>
                <c:pt idx="52">
                  <c:v>16-20 A ST </c:v>
                </c:pt>
                <c:pt idx="53">
                  <c:v>13 GRANT AVE PROPOSED</c:v>
                </c:pt>
                <c:pt idx="54">
                  <c:v>15 GRANT AVE</c:v>
                </c:pt>
                <c:pt idx="55">
                  <c:v>23-25 GRANT AVE </c:v>
                </c:pt>
                <c:pt idx="56">
                  <c:v>9-11 B ST </c:v>
                </c:pt>
                <c:pt idx="57">
                  <c:v>39-41 GRANT AVE</c:v>
                </c:pt>
                <c:pt idx="58">
                  <c:v>32-34 GRANT AVE </c:v>
                </c:pt>
                <c:pt idx="59">
                  <c:v>31-33 GRANT AVE</c:v>
                </c:pt>
                <c:pt idx="60">
                  <c:v>42-44 WHITE ST</c:v>
                </c:pt>
                <c:pt idx="61">
                  <c:v>43-45 GRANT AVE</c:v>
                </c:pt>
                <c:pt idx="62">
                  <c:v>8 B ST/ 58 GRANT AVE</c:v>
                </c:pt>
                <c:pt idx="63">
                  <c:v>15-17 B ST</c:v>
                </c:pt>
                <c:pt idx="64">
                  <c:v>7-9 GRANT AVE, </c:v>
                </c:pt>
                <c:pt idx="65">
                  <c:v>1 B ST / 52 GRANT AVE</c:v>
                </c:pt>
                <c:pt idx="66">
                  <c:v>54-56 WAVERLEY ST</c:v>
                </c:pt>
                <c:pt idx="67">
                  <c:v>56-58 WHITE ST</c:v>
                </c:pt>
                <c:pt idx="68">
                  <c:v>2-4  WAVERLEY ST</c:v>
                </c:pt>
                <c:pt idx="69">
                  <c:v>10-12 B ST</c:v>
                </c:pt>
                <c:pt idx="70">
                  <c:v>52-54 WHITE ST</c:v>
                </c:pt>
                <c:pt idx="71">
                  <c:v>16-18 B ST</c:v>
                </c:pt>
                <c:pt idx="72">
                  <c:v>5 A ST </c:v>
                </c:pt>
                <c:pt idx="73">
                  <c:v>48-50 WAVERLEY ST </c:v>
                </c:pt>
                <c:pt idx="74">
                  <c:v>44-46 WAVERLEY ST </c:v>
                </c:pt>
                <c:pt idx="75">
                  <c:v>57-59 GRANT AVE </c:v>
                </c:pt>
              </c:strCache>
            </c:strRef>
          </c:cat>
          <c:val>
            <c:numRef>
              <c:f>'TLA All Dwellings'!$C$2:$C$77</c:f>
              <c:numCache>
                <c:formatCode>_(* #,##0_);_(* \(#,##0\);_(* "-"??_);_(@_)</c:formatCode>
                <c:ptCount val="76"/>
                <c:pt idx="0">
                  <c:v>864</c:v>
                </c:pt>
                <c:pt idx="1">
                  <c:v>954</c:v>
                </c:pt>
                <c:pt idx="2">
                  <c:v>1144</c:v>
                </c:pt>
                <c:pt idx="3">
                  <c:v>1155</c:v>
                </c:pt>
                <c:pt idx="4">
                  <c:v>1204</c:v>
                </c:pt>
                <c:pt idx="5">
                  <c:v>1254</c:v>
                </c:pt>
                <c:pt idx="6">
                  <c:v>1294</c:v>
                </c:pt>
                <c:pt idx="7">
                  <c:v>1328</c:v>
                </c:pt>
                <c:pt idx="8">
                  <c:v>1329</c:v>
                </c:pt>
                <c:pt idx="9">
                  <c:v>1387</c:v>
                </c:pt>
                <c:pt idx="10">
                  <c:v>1541</c:v>
                </c:pt>
                <c:pt idx="11">
                  <c:v>1572</c:v>
                </c:pt>
                <c:pt idx="12">
                  <c:v>1604</c:v>
                </c:pt>
                <c:pt idx="13">
                  <c:v>1627</c:v>
                </c:pt>
                <c:pt idx="14">
                  <c:v>1685</c:v>
                </c:pt>
                <c:pt idx="15">
                  <c:v>1808</c:v>
                </c:pt>
                <c:pt idx="16">
                  <c:v>1834</c:v>
                </c:pt>
                <c:pt idx="17">
                  <c:v>1852</c:v>
                </c:pt>
                <c:pt idx="18">
                  <c:v>1874</c:v>
                </c:pt>
                <c:pt idx="19">
                  <c:v>1960</c:v>
                </c:pt>
                <c:pt idx="20">
                  <c:v>2020</c:v>
                </c:pt>
                <c:pt idx="21">
                  <c:v>2320</c:v>
                </c:pt>
                <c:pt idx="22">
                  <c:v>2384</c:v>
                </c:pt>
                <c:pt idx="23">
                  <c:v>2522</c:v>
                </c:pt>
                <c:pt idx="24">
                  <c:v>2602</c:v>
                </c:pt>
                <c:pt idx="25">
                  <c:v>625</c:v>
                </c:pt>
                <c:pt idx="26">
                  <c:v>1732</c:v>
                </c:pt>
                <c:pt idx="27">
                  <c:v>1817</c:v>
                </c:pt>
                <c:pt idx="28">
                  <c:v>1876</c:v>
                </c:pt>
                <c:pt idx="29">
                  <c:v>1904</c:v>
                </c:pt>
                <c:pt idx="30">
                  <c:v>1932</c:v>
                </c:pt>
                <c:pt idx="31">
                  <c:v>1952</c:v>
                </c:pt>
                <c:pt idx="32">
                  <c:v>2023</c:v>
                </c:pt>
                <c:pt idx="33">
                  <c:v>2028</c:v>
                </c:pt>
                <c:pt idx="34">
                  <c:v>2140</c:v>
                </c:pt>
                <c:pt idx="35">
                  <c:v>2208</c:v>
                </c:pt>
                <c:pt idx="36">
                  <c:v>2258</c:v>
                </c:pt>
                <c:pt idx="37">
                  <c:v>2290</c:v>
                </c:pt>
                <c:pt idx="38">
                  <c:v>2296</c:v>
                </c:pt>
                <c:pt idx="39">
                  <c:v>2297</c:v>
                </c:pt>
                <c:pt idx="40">
                  <c:v>2302</c:v>
                </c:pt>
                <c:pt idx="41">
                  <c:v>2384</c:v>
                </c:pt>
                <c:pt idx="42">
                  <c:v>2402</c:v>
                </c:pt>
                <c:pt idx="43">
                  <c:v>2444</c:v>
                </c:pt>
                <c:pt idx="44">
                  <c:v>2448</c:v>
                </c:pt>
                <c:pt idx="45">
                  <c:v>2460</c:v>
                </c:pt>
                <c:pt idx="46">
                  <c:v>2496</c:v>
                </c:pt>
                <c:pt idx="47">
                  <c:v>2540</c:v>
                </c:pt>
                <c:pt idx="48">
                  <c:v>2688</c:v>
                </c:pt>
                <c:pt idx="49">
                  <c:v>2934</c:v>
                </c:pt>
                <c:pt idx="50">
                  <c:v>2960</c:v>
                </c:pt>
                <c:pt idx="51">
                  <c:v>3060</c:v>
                </c:pt>
                <c:pt idx="52">
                  <c:v>3121</c:v>
                </c:pt>
                <c:pt idx="53">
                  <c:v>3158</c:v>
                </c:pt>
                <c:pt idx="54">
                  <c:v>3186</c:v>
                </c:pt>
                <c:pt idx="55">
                  <c:v>3200</c:v>
                </c:pt>
                <c:pt idx="56">
                  <c:v>3261</c:v>
                </c:pt>
                <c:pt idx="57">
                  <c:v>3331</c:v>
                </c:pt>
                <c:pt idx="58">
                  <c:v>3340</c:v>
                </c:pt>
                <c:pt idx="59">
                  <c:v>3572</c:v>
                </c:pt>
                <c:pt idx="60">
                  <c:v>3636</c:v>
                </c:pt>
                <c:pt idx="61">
                  <c:v>3740</c:v>
                </c:pt>
                <c:pt idx="62">
                  <c:v>3766</c:v>
                </c:pt>
                <c:pt idx="63">
                  <c:v>3774</c:v>
                </c:pt>
                <c:pt idx="64">
                  <c:v>3938</c:v>
                </c:pt>
                <c:pt idx="65">
                  <c:v>4038</c:v>
                </c:pt>
                <c:pt idx="66">
                  <c:v>4262</c:v>
                </c:pt>
                <c:pt idx="67">
                  <c:v>4420</c:v>
                </c:pt>
                <c:pt idx="68">
                  <c:v>4474</c:v>
                </c:pt>
                <c:pt idx="69">
                  <c:v>5006</c:v>
                </c:pt>
                <c:pt idx="70">
                  <c:v>5014</c:v>
                </c:pt>
                <c:pt idx="71">
                  <c:v>5124</c:v>
                </c:pt>
                <c:pt idx="72">
                  <c:v>2336</c:v>
                </c:pt>
                <c:pt idx="73">
                  <c:v>3068</c:v>
                </c:pt>
                <c:pt idx="74">
                  <c:v>3519</c:v>
                </c:pt>
                <c:pt idx="75">
                  <c:v>3579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3C-DB45-9510-FCBC06DCF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6289983"/>
        <c:axId val="1"/>
      </c:barChart>
      <c:catAx>
        <c:axId val="1626289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 anchor="t" anchorCtr="1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6289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1020000"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 sz="1800" b="0" i="0" u="none" strike="noStrike" baseline="0">
                <a:effectLst/>
              </a:rPr>
              <a:t>13 Grant Avenue </a:t>
            </a:r>
            <a:r>
              <a:rPr lang="en-US"/>
              <a:t>Abutters FAR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081231006153313E-2"/>
          <c:y val="0.16321939921850623"/>
          <c:w val="0.93676472550228573"/>
          <c:h val="0.540245754070987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'TLA FAR All Dwellings'!$E$1</c:f>
              <c:strCache>
                <c:ptCount val="1"/>
                <c:pt idx="0">
                  <c:v>FAR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58A2-4F69-9BC7-85564286A7A7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58A2-4F69-9BC7-85564286A7A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58A2-4F69-9BC7-85564286A7A7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58A2-4F69-9BC7-85564286A7A7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7D5E-B348-91B3-6D52FF93FE6D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2-58A2-4F69-9BC7-85564286A7A7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58A2-4F69-9BC7-85564286A7A7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4-58A2-4F69-9BC7-85564286A7A7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8-7465-4EB1-8719-BA46D6A6B310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9-7465-4EB1-8719-BA46D6A6B310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A-7465-4EB1-8719-BA46D6A6B310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B-7465-4EB1-8719-BA46D6A6B310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C-7465-4EB1-8719-BA46D6A6B310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7-7465-4EB1-8719-BA46D6A6B310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D-7465-4EB1-8719-BA46D6A6B310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E-7465-4EB1-8719-BA46D6A6B310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2-7465-4EB1-8719-BA46D6A6B310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3-7465-4EB1-8719-BA46D6A6B310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D5E-B348-91B3-6D52FF93FE6D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CF90-49AE-A947-218AF7CAF0C5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4-7465-4EB1-8719-BA46D6A6B310}"/>
              </c:ext>
            </c:extLst>
          </c:dPt>
          <c:dPt>
            <c:idx val="2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58A2-4F69-9BC7-85564286A7A7}"/>
              </c:ext>
            </c:extLst>
          </c:dPt>
          <c:dPt>
            <c:idx val="2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1-7465-4EB1-8719-BA46D6A6B310}"/>
              </c:ext>
            </c:extLst>
          </c:dPt>
          <c:dPt>
            <c:idx val="23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0-7465-4EB1-8719-BA46D6A6B310}"/>
              </c:ext>
            </c:extLst>
          </c:dPt>
          <c:dPt>
            <c:idx val="24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F-7465-4EB1-8719-BA46D6A6B31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7-CF90-49AE-A947-218AF7CAF0C5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5-58A2-4F69-9BC7-85564286A7A7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1-0D5C-2B43-9108-405CA8ECCC40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020-2744-BC88-3B32E61E5FCE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020-2744-BC88-3B32E61E5FCE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020-2744-BC88-3B32E61E5FCE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020-2744-BC88-3B32E61E5FCE}"/>
              </c:ext>
            </c:extLst>
          </c:dPt>
          <c:dPt>
            <c:idx val="54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A-7640-4B22-BBAB-E72427D60386}"/>
              </c:ext>
            </c:extLst>
          </c:dPt>
          <c:dPt>
            <c:idx val="57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45-7465-4EB1-8719-BA46D6A6B310}"/>
              </c:ext>
            </c:extLst>
          </c:dPt>
          <c:dPt>
            <c:idx val="59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F-52FD-4A65-AF80-8A5D070E7224}"/>
              </c:ext>
            </c:extLst>
          </c:dPt>
          <c:dPt>
            <c:idx val="65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F-1BF4-4F08-BD1C-577835B4D460}"/>
              </c:ext>
            </c:extLst>
          </c:dPt>
          <c:dPt>
            <c:idx val="66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1BF4-4F08-BD1C-577835B4D460}"/>
              </c:ext>
            </c:extLst>
          </c:dPt>
          <c:dPt>
            <c:idx val="67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1-1BF4-4F08-BD1C-577835B4D460}"/>
              </c:ext>
            </c:extLst>
          </c:dPt>
          <c:dPt>
            <c:idx val="68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1BF4-4F08-BD1C-577835B4D460}"/>
              </c:ext>
            </c:extLst>
          </c:dPt>
          <c:dPt>
            <c:idx val="69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3-1BF4-4F08-BD1C-577835B4D460}"/>
              </c:ext>
            </c:extLst>
          </c:dPt>
          <c:dPt>
            <c:idx val="70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1BF4-4F08-BD1C-577835B4D460}"/>
              </c:ext>
            </c:extLst>
          </c:dPt>
          <c:dPt>
            <c:idx val="71"/>
            <c:invertIfNegative val="0"/>
            <c:bubble3D val="0"/>
            <c:spPr>
              <a:solidFill>
                <a:schemeClr val="accent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0-52FD-4A65-AF80-8A5D070E7224}"/>
              </c:ext>
            </c:extLst>
          </c:dPt>
          <c:dPt>
            <c:idx val="72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4-7465-4EB1-8719-BA46D6A6B310}"/>
              </c:ext>
            </c:extLst>
          </c:dPt>
          <c:dPt>
            <c:idx val="73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5-7465-4EB1-8719-BA46D6A6B310}"/>
              </c:ext>
            </c:extLst>
          </c:dPt>
          <c:dPt>
            <c:idx val="74"/>
            <c:invertIfNegative val="0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6-7465-4EB1-8719-BA46D6A6B310}"/>
              </c:ext>
            </c:extLst>
          </c:dPt>
          <c:dPt>
            <c:idx val="75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7465-4EB1-8719-BA46D6A6B310}"/>
              </c:ext>
            </c:extLst>
          </c:dPt>
          <c:dLbls>
            <c:dLbl>
              <c:idx val="13"/>
              <c:layout>
                <c:manualLayout>
                  <c:x val="-2.3787888455906597E-3"/>
                  <c:y val="-9.79477587958887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60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465-4EB1-8719-BA46D6A6B310}"/>
                </c:ext>
              </c:extLst>
            </c:dLbl>
            <c:dLbl>
              <c:idx val="57"/>
              <c:layout>
                <c:manualLayout>
                  <c:x val="-2.3907103396527984E-3"/>
                  <c:y val="-0.189365667005384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60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7465-4EB1-8719-BA46D6A6B3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'TLA FAR All Dwellings'!$A$2:$A$77</c:f>
              <c:strCache>
                <c:ptCount val="76"/>
                <c:pt idx="0">
                  <c:v>68-70 GRANT AVE </c:v>
                </c:pt>
                <c:pt idx="1">
                  <c:v>14 C ST </c:v>
                </c:pt>
                <c:pt idx="2">
                  <c:v>51 GRANT AVE </c:v>
                </c:pt>
                <c:pt idx="3">
                  <c:v>24 B ST </c:v>
                </c:pt>
                <c:pt idx="4">
                  <c:v>62 GRANT AVE </c:v>
                </c:pt>
                <c:pt idx="5">
                  <c:v>75 GRANT AVE </c:v>
                </c:pt>
                <c:pt idx="6">
                  <c:v>66 GRANT AVE </c:v>
                </c:pt>
                <c:pt idx="7">
                  <c:v>90 WAVERLEY ST </c:v>
                </c:pt>
                <c:pt idx="8">
                  <c:v>22 WAVERLEY ST </c:v>
                </c:pt>
                <c:pt idx="9">
                  <c:v>26 C ST </c:v>
                </c:pt>
                <c:pt idx="10">
                  <c:v>50 WHITE ST </c:v>
                </c:pt>
                <c:pt idx="11">
                  <c:v>24 GRANT AVE </c:v>
                </c:pt>
                <c:pt idx="12">
                  <c:v>18-20 GRANT AVE </c:v>
                </c:pt>
                <c:pt idx="13">
                  <c:v>13 GRANT AVE EXISTING</c:v>
                </c:pt>
                <c:pt idx="14">
                  <c:v>20 C ST </c:v>
                </c:pt>
                <c:pt idx="15">
                  <c:v>64 WAVERLEY ST </c:v>
                </c:pt>
                <c:pt idx="16">
                  <c:v>40 WAVERLEY ST </c:v>
                </c:pt>
                <c:pt idx="17">
                  <c:v>36 WAVERLEY ST </c:v>
                </c:pt>
                <c:pt idx="18">
                  <c:v>30 C ST </c:v>
                </c:pt>
                <c:pt idx="19">
                  <c:v>19 GRANT AVE </c:v>
                </c:pt>
                <c:pt idx="20">
                  <c:v>47 GRANT AVE </c:v>
                </c:pt>
                <c:pt idx="21">
                  <c:v>78 WAVERLEY ST </c:v>
                </c:pt>
                <c:pt idx="22">
                  <c:v>52 WAVERLEY ST </c:v>
                </c:pt>
                <c:pt idx="23">
                  <c:v>74 WAVERLEY ST </c:v>
                </c:pt>
                <c:pt idx="24">
                  <c:v>3 A ST </c:v>
                </c:pt>
                <c:pt idx="25">
                  <c:v>17 GRANT AVE </c:v>
                </c:pt>
                <c:pt idx="26">
                  <c:v>7-9 A ST </c:v>
                </c:pt>
                <c:pt idx="27">
                  <c:v>32-34 WAVERLEY ST </c:v>
                </c:pt>
                <c:pt idx="28">
                  <c:v>14-16 GRANT AVE </c:v>
                </c:pt>
                <c:pt idx="29">
                  <c:v>9-11 B ST </c:v>
                </c:pt>
                <c:pt idx="30">
                  <c:v>16-20 A ST </c:v>
                </c:pt>
                <c:pt idx="31">
                  <c:v>48 GRANT AVE </c:v>
                </c:pt>
                <c:pt idx="32">
                  <c:v>7 B ST </c:v>
                </c:pt>
                <c:pt idx="33">
                  <c:v>58-60 WAVERLEY ST </c:v>
                </c:pt>
                <c:pt idx="34">
                  <c:v>28-30 WAVERLEY ST </c:v>
                </c:pt>
                <c:pt idx="35">
                  <c:v>76 GRANT AVE </c:v>
                </c:pt>
                <c:pt idx="36">
                  <c:v>52-54 WHITE ST</c:v>
                </c:pt>
                <c:pt idx="37">
                  <c:v>10 WAVERLEY ST </c:v>
                </c:pt>
                <c:pt idx="38">
                  <c:v>10 GRANT AVE </c:v>
                </c:pt>
                <c:pt idx="39">
                  <c:v>26-28 B ST</c:v>
                </c:pt>
                <c:pt idx="40">
                  <c:v>27 GRANT AVE </c:v>
                </c:pt>
                <c:pt idx="41">
                  <c:v>35-37 GRANT AVE </c:v>
                </c:pt>
                <c:pt idx="42">
                  <c:v>81-83 GRANT AVE</c:v>
                </c:pt>
                <c:pt idx="43">
                  <c:v>5 B ST </c:v>
                </c:pt>
                <c:pt idx="44">
                  <c:v>36-38 GRANT AVE </c:v>
                </c:pt>
                <c:pt idx="45">
                  <c:v>23-25 GRANT AVE </c:v>
                </c:pt>
                <c:pt idx="46">
                  <c:v>40-42 GRANT AVE </c:v>
                </c:pt>
                <c:pt idx="47">
                  <c:v>54-56 WAVERLEY ST</c:v>
                </c:pt>
                <c:pt idx="48">
                  <c:v>15-17 B ST</c:v>
                </c:pt>
                <c:pt idx="49">
                  <c:v>2-4  WAVERLEY ST</c:v>
                </c:pt>
                <c:pt idx="50">
                  <c:v>2 GRANT AVE </c:v>
                </c:pt>
                <c:pt idx="51">
                  <c:v>68-70 WAVERLEY ST </c:v>
                </c:pt>
                <c:pt idx="52">
                  <c:v>32-34 GRANT AVE </c:v>
                </c:pt>
                <c:pt idx="53">
                  <c:v>6-8 GRANT AVE </c:v>
                </c:pt>
                <c:pt idx="54">
                  <c:v>16-18 WAVERLEY ST </c:v>
                </c:pt>
                <c:pt idx="55">
                  <c:v>12-14 WAVERLEY ST </c:v>
                </c:pt>
                <c:pt idx="56">
                  <c:v>65-67 GRANT AVE</c:v>
                </c:pt>
                <c:pt idx="57">
                  <c:v>13 GRANT AVE PROPOSED</c:v>
                </c:pt>
                <c:pt idx="58">
                  <c:v>8-10 A ST </c:v>
                </c:pt>
                <c:pt idx="59">
                  <c:v>56-58 WHITE ST</c:v>
                </c:pt>
                <c:pt idx="60">
                  <c:v>72-74 GRANT AVE</c:v>
                </c:pt>
                <c:pt idx="61">
                  <c:v>42-44 WHITE ST</c:v>
                </c:pt>
                <c:pt idx="62">
                  <c:v>10-12 B ST</c:v>
                </c:pt>
                <c:pt idx="63">
                  <c:v>39-41 GRANT AVE</c:v>
                </c:pt>
                <c:pt idx="64">
                  <c:v>1 B ST / 52 GRANT AVE</c:v>
                </c:pt>
                <c:pt idx="65">
                  <c:v>7-9 GRANT AVE, </c:v>
                </c:pt>
                <c:pt idx="66">
                  <c:v>8 B ST/ 58 GRANT AVE</c:v>
                </c:pt>
                <c:pt idx="67">
                  <c:v>16-18 B ST</c:v>
                </c:pt>
                <c:pt idx="68">
                  <c:v>31-33 GRANT AVE</c:v>
                </c:pt>
                <c:pt idx="69">
                  <c:v>72 WAVERLEY ST</c:v>
                </c:pt>
                <c:pt idx="70">
                  <c:v>43-45 GRANT AVE</c:v>
                </c:pt>
                <c:pt idx="71">
                  <c:v>15 GRANT AVE</c:v>
                </c:pt>
                <c:pt idx="72">
                  <c:v>5 A ST </c:v>
                </c:pt>
                <c:pt idx="73">
                  <c:v>48-50 WAVERLEY ST </c:v>
                </c:pt>
                <c:pt idx="74">
                  <c:v>44-46 WAVERLEY ST </c:v>
                </c:pt>
                <c:pt idx="75">
                  <c:v>57-59 GRANT AVE </c:v>
                </c:pt>
              </c:strCache>
            </c:strRef>
          </c:cat>
          <c:val>
            <c:numRef>
              <c:f>'TLA FAR All Dwellings'!$E$2:$E$77</c:f>
              <c:numCache>
                <c:formatCode>_(* #,##0.00_);_(* \(#,##0.00\);_(* "-"??_);_(@_)</c:formatCode>
                <c:ptCount val="76"/>
                <c:pt idx="0">
                  <c:v>0.15731973780043701</c:v>
                </c:pt>
                <c:pt idx="1">
                  <c:v>0.16317501626545217</c:v>
                </c:pt>
                <c:pt idx="2">
                  <c:v>0.17162447257383967</c:v>
                </c:pt>
                <c:pt idx="3">
                  <c:v>0.17328082399272948</c:v>
                </c:pt>
                <c:pt idx="4">
                  <c:v>0.18479999999999999</c:v>
                </c:pt>
                <c:pt idx="5">
                  <c:v>0.19076184763047391</c:v>
                </c:pt>
                <c:pt idx="6">
                  <c:v>0.19264000000000001</c:v>
                </c:pt>
                <c:pt idx="7">
                  <c:v>0.1977755596748895</c:v>
                </c:pt>
                <c:pt idx="8">
                  <c:v>0.20200000000000001</c:v>
                </c:pt>
                <c:pt idx="9">
                  <c:v>0.2121631830773105</c:v>
                </c:pt>
                <c:pt idx="10">
                  <c:v>0.23896774193548387</c:v>
                </c:pt>
                <c:pt idx="11">
                  <c:v>0.25256556442417333</c:v>
                </c:pt>
                <c:pt idx="12">
                  <c:v>0.25429333333333332</c:v>
                </c:pt>
                <c:pt idx="13">
                  <c:v>0.27035087719298245</c:v>
                </c:pt>
                <c:pt idx="14">
                  <c:v>0.27432871558063965</c:v>
                </c:pt>
                <c:pt idx="15">
                  <c:v>0.27489736962140793</c:v>
                </c:pt>
                <c:pt idx="16">
                  <c:v>0.28616816067173495</c:v>
                </c:pt>
                <c:pt idx="17">
                  <c:v>0.2919331313811287</c:v>
                </c:pt>
                <c:pt idx="18">
                  <c:v>0.30460056469025076</c:v>
                </c:pt>
                <c:pt idx="19">
                  <c:v>0.34933333333333333</c:v>
                </c:pt>
                <c:pt idx="20">
                  <c:v>0.38666666666666666</c:v>
                </c:pt>
                <c:pt idx="21">
                  <c:v>0.40248833592534994</c:v>
                </c:pt>
                <c:pt idx="22">
                  <c:v>0.40520984081041966</c:v>
                </c:pt>
                <c:pt idx="23">
                  <c:v>0.45479452054794522</c:v>
                </c:pt>
                <c:pt idx="24">
                  <c:v>0.89238095238095239</c:v>
                </c:pt>
                <c:pt idx="25">
                  <c:v>0.1388888888888889</c:v>
                </c:pt>
                <c:pt idx="26">
                  <c:v>0.16457725947521865</c:v>
                </c:pt>
                <c:pt idx="27">
                  <c:v>0.2112948627726953</c:v>
                </c:pt>
                <c:pt idx="28">
                  <c:v>0.25429333333333332</c:v>
                </c:pt>
                <c:pt idx="29">
                  <c:v>0.27673116089613037</c:v>
                </c:pt>
                <c:pt idx="30">
                  <c:v>0.27928411633109618</c:v>
                </c:pt>
                <c:pt idx="31">
                  <c:v>0.28899999999999998</c:v>
                </c:pt>
                <c:pt idx="32">
                  <c:v>0.31921504497138187</c:v>
                </c:pt>
                <c:pt idx="33">
                  <c:v>0.32959197147761787</c:v>
                </c:pt>
                <c:pt idx="34">
                  <c:v>0.33406113537117904</c:v>
                </c:pt>
                <c:pt idx="35">
                  <c:v>0.34000615953187557</c:v>
                </c:pt>
                <c:pt idx="36">
                  <c:v>0.35062937062937061</c:v>
                </c:pt>
                <c:pt idx="37">
                  <c:v>0.35203158414212865</c:v>
                </c:pt>
                <c:pt idx="38">
                  <c:v>0.35448219402374131</c:v>
                </c:pt>
                <c:pt idx="39">
                  <c:v>0.36124176857949203</c:v>
                </c:pt>
                <c:pt idx="40">
                  <c:v>0.38283333333333336</c:v>
                </c:pt>
                <c:pt idx="41">
                  <c:v>0.38366666666666666</c:v>
                </c:pt>
                <c:pt idx="42">
                  <c:v>0.40317460317460319</c:v>
                </c:pt>
                <c:pt idx="43">
                  <c:v>0.40373765867418898</c:v>
                </c:pt>
                <c:pt idx="44">
                  <c:v>0.4062299978664391</c:v>
                </c:pt>
                <c:pt idx="45">
                  <c:v>0.41025641025641024</c:v>
                </c:pt>
                <c:pt idx="46">
                  <c:v>0.41220396842329848</c:v>
                </c:pt>
                <c:pt idx="47">
                  <c:v>0.42620000000000002</c:v>
                </c:pt>
                <c:pt idx="48">
                  <c:v>0.43379310344827587</c:v>
                </c:pt>
                <c:pt idx="49">
                  <c:v>0.44297029702970298</c:v>
                </c:pt>
                <c:pt idx="50">
                  <c:v>0.45064484126984128</c:v>
                </c:pt>
                <c:pt idx="51">
                  <c:v>0.4570655848546315</c:v>
                </c:pt>
                <c:pt idx="52">
                  <c:v>0.45910652920962197</c:v>
                </c:pt>
                <c:pt idx="53">
                  <c:v>0.46504709965294994</c:v>
                </c:pt>
                <c:pt idx="54">
                  <c:v>0.50600414078674949</c:v>
                </c:pt>
                <c:pt idx="55">
                  <c:v>0.50931677018633537</c:v>
                </c:pt>
                <c:pt idx="56">
                  <c:v>0.54642857142857137</c:v>
                </c:pt>
                <c:pt idx="57">
                  <c:v>0.55403508771929821</c:v>
                </c:pt>
                <c:pt idx="58">
                  <c:v>0.56109481915933523</c:v>
                </c:pt>
                <c:pt idx="59">
                  <c:v>0.56666666666666665</c:v>
                </c:pt>
                <c:pt idx="60">
                  <c:v>0.56923076923076921</c:v>
                </c:pt>
                <c:pt idx="61">
                  <c:v>0.58892128279883382</c:v>
                </c:pt>
                <c:pt idx="62">
                  <c:v>0.60342333654773384</c:v>
                </c:pt>
                <c:pt idx="63">
                  <c:v>0.60563636363636364</c:v>
                </c:pt>
                <c:pt idx="64">
                  <c:v>0.6077664057796508</c:v>
                </c:pt>
                <c:pt idx="65">
                  <c:v>0.61627543035993737</c:v>
                </c:pt>
                <c:pt idx="66">
                  <c:v>0.62766666666666671</c:v>
                </c:pt>
                <c:pt idx="67">
                  <c:v>0.6325925925925926</c:v>
                </c:pt>
                <c:pt idx="68">
                  <c:v>0.64945454545454551</c:v>
                </c:pt>
                <c:pt idx="69">
                  <c:v>0.77210526315789474</c:v>
                </c:pt>
                <c:pt idx="70">
                  <c:v>0.78770008424599836</c:v>
                </c:pt>
                <c:pt idx="71">
                  <c:v>0.83842105263157896</c:v>
                </c:pt>
                <c:pt idx="72">
                  <c:v>0.22461538461538461</c:v>
                </c:pt>
                <c:pt idx="73">
                  <c:v>0.37685787986733815</c:v>
                </c:pt>
                <c:pt idx="74">
                  <c:v>0.41404871161313095</c:v>
                </c:pt>
                <c:pt idx="75">
                  <c:v>0.39766666666666667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5E-B348-91B3-6D52FF93F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20121951"/>
        <c:axId val="1"/>
      </c:barChart>
      <c:catAx>
        <c:axId val="162012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0121951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104400</xdr:colOff>
      <xdr:row>0</xdr:row>
      <xdr:rowOff>150906</xdr:rowOff>
    </xdr:from>
    <xdr:to>
      <xdr:col>35</xdr:col>
      <xdr:colOff>295275</xdr:colOff>
      <xdr:row>42</xdr:row>
      <xdr:rowOff>66675</xdr:rowOff>
    </xdr:to>
    <xdr:graphicFrame macro="">
      <xdr:nvGraphicFramePr>
        <xdr:cNvPr id="1077" name="Chart 3">
          <a:extLst>
            <a:ext uri="{FF2B5EF4-FFF2-40B4-BE49-F238E27FC236}">
              <a16:creationId xmlns:a16="http://schemas.microsoft.com/office/drawing/2014/main" id="{54947286-C958-B14E-8035-ACB6E8A03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336175</xdr:colOff>
      <xdr:row>39</xdr:row>
      <xdr:rowOff>41355</xdr:rowOff>
    </xdr:from>
    <xdr:to>
      <xdr:col>32</xdr:col>
      <xdr:colOff>414617</xdr:colOff>
      <xdr:row>41</xdr:row>
      <xdr:rowOff>142875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F1D634B2-4CD1-9940-B91C-DD8748DD49B8}"/>
            </a:ext>
          </a:extLst>
        </xdr:cNvPr>
        <xdr:cNvSpPr txBox="1"/>
      </xdr:nvSpPr>
      <xdr:spPr>
        <a:xfrm>
          <a:off x="6275293" y="7470855"/>
          <a:ext cx="15520148" cy="4825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effectLst/>
              <a:latin typeface="+mn-lt"/>
              <a:ea typeface="+mn-ea"/>
              <a:cs typeface="+mn-cs"/>
            </a:rPr>
            <a:t>Red Bar = 13 Grant Avenue</a:t>
          </a:r>
          <a:r>
            <a:rPr lang="en-US" sz="1600" baseline="0">
              <a:effectLst/>
              <a:latin typeface="+mn-lt"/>
              <a:ea typeface="+mn-ea"/>
              <a:cs typeface="+mn-cs"/>
            </a:rPr>
            <a:t>           </a:t>
          </a:r>
          <a:r>
            <a:rPr lang="en-US" sz="1600"/>
            <a:t>Green Bar = Single Family Dwellings</a:t>
          </a:r>
          <a:r>
            <a:rPr lang="en-US" sz="1600" baseline="0"/>
            <a:t>   </a:t>
          </a:r>
          <a:r>
            <a:rPr lang="en-US" sz="1600">
              <a:effectLst/>
              <a:latin typeface="+mn-lt"/>
              <a:ea typeface="+mn-ea"/>
              <a:cs typeface="+mn-cs"/>
            </a:rPr>
            <a:t>Blue</a:t>
          </a:r>
          <a:r>
            <a:rPr lang="en-US" sz="1600" baseline="0">
              <a:effectLst/>
              <a:latin typeface="+mn-lt"/>
              <a:ea typeface="+mn-ea"/>
              <a:cs typeface="+mn-cs"/>
            </a:rPr>
            <a:t> Bar = 2-Family Dwellings      </a:t>
          </a:r>
          <a:r>
            <a:rPr lang="en-US" sz="1600">
              <a:effectLst/>
              <a:latin typeface="+mn-lt"/>
              <a:ea typeface="+mn-ea"/>
              <a:cs typeface="+mn-cs"/>
            </a:rPr>
            <a:t>Purple</a:t>
          </a:r>
          <a:r>
            <a:rPr lang="en-US" sz="1600" baseline="0">
              <a:effectLst/>
              <a:latin typeface="+mn-lt"/>
              <a:ea typeface="+mn-ea"/>
              <a:cs typeface="+mn-cs"/>
            </a:rPr>
            <a:t> Bar = 3-Family Dwellings       M</a:t>
          </a:r>
          <a:r>
            <a:rPr lang="en-US" sz="1600">
              <a:effectLst/>
              <a:latin typeface="+mn-lt"/>
              <a:ea typeface="+mn-ea"/>
              <a:cs typeface="+mn-cs"/>
            </a:rPr>
            <a:t>aroon </a:t>
          </a:r>
          <a:r>
            <a:rPr lang="en-US" sz="1600" baseline="0">
              <a:effectLst/>
              <a:latin typeface="+mn-lt"/>
              <a:ea typeface="+mn-ea"/>
              <a:cs typeface="+mn-cs"/>
            </a:rPr>
            <a:t>Bar = 4-Family Dwellings </a:t>
          </a:r>
          <a:r>
            <a:rPr lang="en-US" sz="2400" baseline="0">
              <a:effectLst/>
              <a:latin typeface="+mn-lt"/>
              <a:ea typeface="+mn-ea"/>
              <a:cs typeface="+mn-cs"/>
            </a:rPr>
            <a:t> </a:t>
          </a:r>
          <a:endParaRPr lang="en-US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2</xdr:row>
      <xdr:rowOff>152399</xdr:rowOff>
    </xdr:from>
    <xdr:to>
      <xdr:col>35</xdr:col>
      <xdr:colOff>136071</xdr:colOff>
      <xdr:row>33</xdr:row>
      <xdr:rowOff>122464</xdr:rowOff>
    </xdr:to>
    <xdr:graphicFrame macro="">
      <xdr:nvGraphicFramePr>
        <xdr:cNvPr id="7192" name="Chart 2">
          <a:extLst>
            <a:ext uri="{FF2B5EF4-FFF2-40B4-BE49-F238E27FC236}">
              <a16:creationId xmlns:a16="http://schemas.microsoft.com/office/drawing/2014/main" id="{1A45F411-C789-EB44-B41F-83B1F05791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0.15857</cdr:x>
      <cdr:y>0.90072</cdr:y>
    </cdr:from>
    <cdr:to>
      <cdr:x>0.9991</cdr:x>
      <cdr:y>0.97753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680433" y="5292255"/>
          <a:ext cx="14208449" cy="451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effectLst/>
              <a:latin typeface="+mn-lt"/>
              <a:ea typeface="+mn-ea"/>
              <a:cs typeface="+mn-cs"/>
            </a:rPr>
            <a:t>Red Bar = 13 Grant Avenue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effectLst/>
              <a:latin typeface="+mn-lt"/>
              <a:ea typeface="+mn-ea"/>
              <a:cs typeface="+mn-cs"/>
            </a:rPr>
            <a:t>Green Bar = Single Family Dwellings 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  </a:t>
          </a:r>
          <a:r>
            <a:rPr lang="en-US" sz="1100">
              <a:effectLst/>
              <a:latin typeface="+mn-lt"/>
              <a:ea typeface="+mn-ea"/>
              <a:cs typeface="+mn-cs"/>
            </a:rPr>
            <a:t>Blue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Bar = 2-Family Dwellings      </a:t>
          </a:r>
          <a:r>
            <a:rPr lang="en-US" sz="1100">
              <a:effectLst/>
              <a:latin typeface="+mn-lt"/>
              <a:ea typeface="+mn-ea"/>
              <a:cs typeface="+mn-cs"/>
            </a:rPr>
            <a:t>Purple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Bar = 3-Family Dwellings       M</a:t>
          </a:r>
          <a:r>
            <a:rPr lang="en-US" sz="1100">
              <a:effectLst/>
              <a:latin typeface="+mn-lt"/>
              <a:ea typeface="+mn-ea"/>
              <a:cs typeface="+mn-cs"/>
            </a:rPr>
            <a:t>aroon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Bar = 4-Family Dwellings  </a:t>
          </a:r>
          <a:endParaRPr lang="en-US" sz="1400">
            <a:effectLst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78" totalsRowCount="1" dataDxfId="14" dataCellStyle="Comma">
  <autoFilter ref="A1:E77" xr:uid="{00000000-0009-0000-0100-000001000000}"/>
  <sortState xmlns:xlrd2="http://schemas.microsoft.com/office/spreadsheetml/2017/richdata2" ref="A2:E77">
    <sortCondition ref="B1:B77"/>
  </sortState>
  <tableColumns count="5">
    <tableColumn id="1" xr3:uid="{00000000-0010-0000-0000-000001000000}" name="Address" totalsRowDxfId="4"/>
    <tableColumn id="5" xr3:uid="{00000000-0010-0000-0000-000005000000}" name="Use" dataDxfId="13" totalsRowDxfId="3" dataCellStyle="Comma"/>
    <tableColumn id="2" xr3:uid="{00000000-0010-0000-0000-000002000000}" name="TLA" dataDxfId="12" totalsRowDxfId="2" dataCellStyle="Comma"/>
    <tableColumn id="3" xr3:uid="{00000000-0010-0000-0000-000003000000}" name="Lot Size" dataDxfId="11" totalsRowDxfId="1" dataCellStyle="Comma"/>
    <tableColumn id="4" xr3:uid="{00000000-0010-0000-0000-000004000000}" name="FAR" dataDxfId="10" totalsRowDxfId="0" dataCellStyle="Comma">
      <calculatedColumnFormula>C2/D2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1:E77" totalsRowShown="0" dataDxfId="9" dataCellStyle="Comma">
  <autoFilter ref="A1:E77" xr:uid="{00000000-0009-0000-0100-000003000000}"/>
  <sortState xmlns:xlrd2="http://schemas.microsoft.com/office/spreadsheetml/2017/richdata2" ref="A2:E77">
    <sortCondition ref="B1:B77"/>
  </sortState>
  <tableColumns count="5">
    <tableColumn id="1" xr3:uid="{00000000-0010-0000-0100-000001000000}" name="Address"/>
    <tableColumn id="5" xr3:uid="{3B845A95-648E-6840-8826-EFC7A6734359}" name=" Use" dataDxfId="8" dataCellStyle="Comma"/>
    <tableColumn id="2" xr3:uid="{00000000-0010-0000-0100-000002000000}" name="TLA" dataDxfId="7" dataCellStyle="Comma"/>
    <tableColumn id="3" xr3:uid="{00000000-0010-0000-0100-000003000000}" name="Lot Size" dataDxfId="6" dataCellStyle="Comma"/>
    <tableColumn id="4" xr3:uid="{00000000-0010-0000-0100-000004000000}" name="FAR" dataDxfId="5" dataCellStyle="Comma">
      <calculatedColumnFormula>C2/D2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8"/>
  <sheetViews>
    <sheetView topLeftCell="A2" zoomScale="85" zoomScaleNormal="85" workbookViewId="0">
      <selection activeCell="B2" sqref="A2:E77"/>
    </sheetView>
  </sheetViews>
  <sheetFormatPr defaultColWidth="11.42578125" defaultRowHeight="15" x14ac:dyDescent="0.25"/>
  <cols>
    <col min="1" max="1" width="39.42578125" customWidth="1"/>
    <col min="2" max="3" width="11.42578125" customWidth="1"/>
    <col min="4" max="4" width="17.42578125" style="5" customWidth="1"/>
    <col min="5" max="5" width="14.85546875" style="2" customWidth="1"/>
    <col min="6" max="38" width="8.85546875" customWidth="1"/>
    <col min="39" max="39" width="25.42578125" customWidth="1"/>
    <col min="40" max="256" width="8.85546875" customWidth="1"/>
  </cols>
  <sheetData>
    <row r="1" spans="1:39" x14ac:dyDescent="0.25">
      <c r="A1" s="1" t="s">
        <v>0</v>
      </c>
      <c r="B1" s="1" t="s">
        <v>6</v>
      </c>
      <c r="C1" s="1" t="s">
        <v>1</v>
      </c>
      <c r="D1" s="6" t="s">
        <v>5</v>
      </c>
      <c r="E1" s="4" t="s">
        <v>2</v>
      </c>
    </row>
    <row r="2" spans="1:39" x14ac:dyDescent="0.25">
      <c r="A2" t="s">
        <v>58</v>
      </c>
      <c r="B2" s="19">
        <v>101</v>
      </c>
      <c r="C2" s="9">
        <v>864</v>
      </c>
      <c r="D2" s="9">
        <v>5492</v>
      </c>
      <c r="E2" s="10">
        <f>C2/D2</f>
        <v>0.15731973780043701</v>
      </c>
    </row>
    <row r="3" spans="1:39" x14ac:dyDescent="0.25">
      <c r="A3" t="s">
        <v>56</v>
      </c>
      <c r="B3" s="19">
        <v>101</v>
      </c>
      <c r="C3" s="9">
        <v>954</v>
      </c>
      <c r="D3" s="9">
        <v>5001</v>
      </c>
      <c r="E3" s="10">
        <f>C3/D3</f>
        <v>0.19076184763047391</v>
      </c>
      <c r="AK3" s="12">
        <v>1</v>
      </c>
      <c r="AL3" s="14">
        <f>AK3/46</f>
        <v>2.1739130434782608E-2</v>
      </c>
      <c r="AM3" s="13">
        <f>ROUNDDOWN(AL3,1)</f>
        <v>0</v>
      </c>
    </row>
    <row r="4" spans="1:39" x14ac:dyDescent="0.25">
      <c r="A4" t="s">
        <v>52</v>
      </c>
      <c r="B4" s="19">
        <v>101</v>
      </c>
      <c r="C4" s="9">
        <v>1144</v>
      </c>
      <c r="D4" s="9">
        <v>6602</v>
      </c>
      <c r="E4" s="10">
        <f>C4/D4</f>
        <v>0.17328082399272948</v>
      </c>
      <c r="AK4" s="12">
        <v>2</v>
      </c>
      <c r="AL4" s="14">
        <f t="shared" ref="AL4:AL48" si="0">AK4/46</f>
        <v>4.3478260869565216E-2</v>
      </c>
      <c r="AM4" s="13">
        <f t="shared" ref="AM4:AM48" si="1">ROUNDDOWN(AL4,1)</f>
        <v>0</v>
      </c>
    </row>
    <row r="5" spans="1:39" x14ac:dyDescent="0.25">
      <c r="A5" t="s">
        <v>44</v>
      </c>
      <c r="B5" s="19">
        <v>101</v>
      </c>
      <c r="C5" s="9">
        <v>1155</v>
      </c>
      <c r="D5" s="9">
        <v>6250</v>
      </c>
      <c r="E5" s="10">
        <f>C5/D5</f>
        <v>0.18479999999999999</v>
      </c>
      <c r="AK5" s="12">
        <v>3</v>
      </c>
      <c r="AL5" s="14">
        <f t="shared" si="0"/>
        <v>6.5217391304347824E-2</v>
      </c>
      <c r="AM5" s="13">
        <f t="shared" si="1"/>
        <v>0</v>
      </c>
    </row>
    <row r="6" spans="1:39" x14ac:dyDescent="0.25">
      <c r="A6" t="s">
        <v>18</v>
      </c>
      <c r="B6" s="19">
        <v>101</v>
      </c>
      <c r="C6" s="9">
        <v>1204</v>
      </c>
      <c r="D6" s="9">
        <v>6250</v>
      </c>
      <c r="E6" s="10">
        <f>C6/D6</f>
        <v>0.19264000000000001</v>
      </c>
      <c r="AK6" s="12">
        <v>4</v>
      </c>
      <c r="AL6" s="14">
        <f t="shared" si="0"/>
        <v>8.6956521739130432E-2</v>
      </c>
      <c r="AM6" s="13">
        <f t="shared" si="1"/>
        <v>0</v>
      </c>
    </row>
    <row r="7" spans="1:39" x14ac:dyDescent="0.25">
      <c r="A7" t="s">
        <v>14</v>
      </c>
      <c r="B7" s="19">
        <v>101</v>
      </c>
      <c r="C7" s="9">
        <v>1254</v>
      </c>
      <c r="D7" s="9">
        <v>7685</v>
      </c>
      <c r="E7" s="10">
        <f>C7/D7</f>
        <v>0.16317501626545217</v>
      </c>
      <c r="AK7" s="12">
        <v>5</v>
      </c>
      <c r="AL7" s="14">
        <f t="shared" si="0"/>
        <v>0.10869565217391304</v>
      </c>
      <c r="AM7" s="13">
        <f t="shared" si="1"/>
        <v>0.1</v>
      </c>
    </row>
    <row r="8" spans="1:39" x14ac:dyDescent="0.25">
      <c r="A8" t="s">
        <v>27</v>
      </c>
      <c r="B8" s="19">
        <v>101</v>
      </c>
      <c r="C8" s="9">
        <v>1294</v>
      </c>
      <c r="D8" s="9">
        <v>3215</v>
      </c>
      <c r="E8" s="10">
        <f>C8/D8</f>
        <v>0.40248833592534994</v>
      </c>
      <c r="AK8" s="12">
        <v>6</v>
      </c>
      <c r="AL8" s="14">
        <f t="shared" si="0"/>
        <v>0.13043478260869565</v>
      </c>
      <c r="AM8" s="13">
        <f t="shared" si="1"/>
        <v>0.1</v>
      </c>
    </row>
    <row r="9" spans="1:39" x14ac:dyDescent="0.25">
      <c r="A9" t="s">
        <v>32</v>
      </c>
      <c r="B9" s="19">
        <v>101</v>
      </c>
      <c r="C9" s="9">
        <v>1328</v>
      </c>
      <c r="D9" s="9">
        <v>2920</v>
      </c>
      <c r="E9" s="10">
        <f>C9/D9</f>
        <v>0.45479452054794522</v>
      </c>
      <c r="AK9" s="12">
        <v>7</v>
      </c>
      <c r="AL9" s="14">
        <f t="shared" si="0"/>
        <v>0.15217391304347827</v>
      </c>
      <c r="AM9" s="13">
        <f t="shared" si="1"/>
        <v>0.1</v>
      </c>
    </row>
    <row r="10" spans="1:39" x14ac:dyDescent="0.25">
      <c r="A10" t="s">
        <v>50</v>
      </c>
      <c r="B10" s="19">
        <v>101</v>
      </c>
      <c r="C10" s="9">
        <v>1329</v>
      </c>
      <c r="D10" s="9">
        <v>5262</v>
      </c>
      <c r="E10" s="10">
        <f>C10/D10</f>
        <v>0.25256556442417333</v>
      </c>
      <c r="AK10" s="12">
        <v>8</v>
      </c>
      <c r="AL10" s="14">
        <f t="shared" si="0"/>
        <v>0.17391304347826086</v>
      </c>
      <c r="AM10" s="13">
        <f t="shared" si="1"/>
        <v>0.1</v>
      </c>
    </row>
    <row r="11" spans="1:39" x14ac:dyDescent="0.25">
      <c r="A11" t="s">
        <v>22</v>
      </c>
      <c r="B11" s="19">
        <v>101</v>
      </c>
      <c r="C11" s="9">
        <v>1387</v>
      </c>
      <c r="D11" s="9">
        <v>7013</v>
      </c>
      <c r="E11" s="10">
        <f>C11/D11</f>
        <v>0.1977755596748895</v>
      </c>
      <c r="AK11" s="12">
        <v>9</v>
      </c>
      <c r="AL11" s="14">
        <f t="shared" si="0"/>
        <v>0.19565217391304349</v>
      </c>
      <c r="AM11" s="13">
        <f t="shared" si="1"/>
        <v>0.1</v>
      </c>
    </row>
    <row r="12" spans="1:39" x14ac:dyDescent="0.25">
      <c r="A12" s="8" t="s">
        <v>63</v>
      </c>
      <c r="B12" s="17">
        <v>101</v>
      </c>
      <c r="C12" s="18">
        <v>1541</v>
      </c>
      <c r="D12" s="18">
        <v>5700</v>
      </c>
      <c r="E12" s="11">
        <f>C12/D12</f>
        <v>0.27035087719298245</v>
      </c>
      <c r="AK12" s="12">
        <v>10</v>
      </c>
      <c r="AL12" s="14">
        <f t="shared" si="0"/>
        <v>0.21739130434782608</v>
      </c>
      <c r="AM12" s="13">
        <f t="shared" si="1"/>
        <v>0.2</v>
      </c>
    </row>
    <row r="13" spans="1:39" x14ac:dyDescent="0.25">
      <c r="A13" t="s">
        <v>34</v>
      </c>
      <c r="B13" s="19">
        <v>101</v>
      </c>
      <c r="C13" s="9">
        <v>1572</v>
      </c>
      <c r="D13" s="9">
        <v>4500</v>
      </c>
      <c r="E13" s="10">
        <f>C13/D13</f>
        <v>0.34933333333333333</v>
      </c>
      <c r="AK13" s="12">
        <v>11</v>
      </c>
      <c r="AL13" s="14">
        <f t="shared" si="0"/>
        <v>0.2391304347826087</v>
      </c>
      <c r="AM13" s="13">
        <f t="shared" si="1"/>
        <v>0.2</v>
      </c>
    </row>
    <row r="14" spans="1:39" x14ac:dyDescent="0.25">
      <c r="A14" t="s">
        <v>24</v>
      </c>
      <c r="B14" s="19">
        <v>101</v>
      </c>
      <c r="C14" s="9">
        <v>1604</v>
      </c>
      <c r="D14" s="9">
        <v>5847</v>
      </c>
      <c r="E14" s="10">
        <f>C14/D14</f>
        <v>0.27432871558063965</v>
      </c>
      <c r="AK14" s="12">
        <v>12</v>
      </c>
      <c r="AL14" s="14">
        <f t="shared" si="0"/>
        <v>0.2608695652173913</v>
      </c>
      <c r="AM14" s="13">
        <f t="shared" si="1"/>
        <v>0.2</v>
      </c>
    </row>
    <row r="15" spans="1:39" x14ac:dyDescent="0.25">
      <c r="A15" t="s">
        <v>46</v>
      </c>
      <c r="B15" s="19">
        <v>101</v>
      </c>
      <c r="C15" s="9">
        <v>1627</v>
      </c>
      <c r="D15" s="9">
        <v>9480</v>
      </c>
      <c r="E15" s="10">
        <f>C15/D15</f>
        <v>0.17162447257383967</v>
      </c>
      <c r="AK15" s="12">
        <v>13</v>
      </c>
      <c r="AL15" s="14">
        <f t="shared" si="0"/>
        <v>0.28260869565217389</v>
      </c>
      <c r="AM15" s="13">
        <f t="shared" si="1"/>
        <v>0.2</v>
      </c>
    </row>
    <row r="16" spans="1:39" x14ac:dyDescent="0.25">
      <c r="A16" t="s">
        <v>39</v>
      </c>
      <c r="B16" s="19">
        <v>101</v>
      </c>
      <c r="C16" s="9">
        <v>1685</v>
      </c>
      <c r="D16" s="9">
        <v>7942</v>
      </c>
      <c r="E16" s="10">
        <f>C16/D16</f>
        <v>0.2121631830773105</v>
      </c>
      <c r="AK16" s="12">
        <v>14</v>
      </c>
      <c r="AL16" s="14">
        <f t="shared" si="0"/>
        <v>0.30434782608695654</v>
      </c>
      <c r="AM16" s="13">
        <f t="shared" si="1"/>
        <v>0.3</v>
      </c>
    </row>
    <row r="17" spans="1:39" x14ac:dyDescent="0.25">
      <c r="A17" t="s">
        <v>12</v>
      </c>
      <c r="B17" s="19">
        <v>101</v>
      </c>
      <c r="C17" s="9">
        <v>1808</v>
      </c>
      <c r="D17" s="9">
        <v>6577</v>
      </c>
      <c r="E17" s="10">
        <f>C17/D17</f>
        <v>0.27489736962140793</v>
      </c>
      <c r="AK17" s="12">
        <v>15</v>
      </c>
      <c r="AL17" s="14">
        <f t="shared" si="0"/>
        <v>0.32608695652173914</v>
      </c>
      <c r="AM17" s="13">
        <f t="shared" si="1"/>
        <v>0.3</v>
      </c>
    </row>
    <row r="18" spans="1:39" x14ac:dyDescent="0.25">
      <c r="A18" t="s">
        <v>49</v>
      </c>
      <c r="B18" s="19">
        <v>101</v>
      </c>
      <c r="C18" s="9">
        <v>1834</v>
      </c>
      <c r="D18" s="9">
        <v>6021</v>
      </c>
      <c r="E18" s="10">
        <f>C18/D18</f>
        <v>0.30460056469025076</v>
      </c>
      <c r="AK18" s="12">
        <v>16</v>
      </c>
      <c r="AL18" s="14">
        <f t="shared" si="0"/>
        <v>0.34782608695652173</v>
      </c>
      <c r="AM18" s="13">
        <f t="shared" si="1"/>
        <v>0.3</v>
      </c>
    </row>
    <row r="19" spans="1:39" x14ac:dyDescent="0.25">
      <c r="A19" t="s">
        <v>20</v>
      </c>
      <c r="B19" s="19">
        <v>101</v>
      </c>
      <c r="C19" s="9">
        <v>1852</v>
      </c>
      <c r="D19" s="9">
        <v>7750</v>
      </c>
      <c r="E19" s="10">
        <f>C19/D19</f>
        <v>0.23896774193548387</v>
      </c>
      <c r="AK19" s="12">
        <v>17</v>
      </c>
      <c r="AL19" s="14">
        <f t="shared" si="0"/>
        <v>0.36956521739130432</v>
      </c>
      <c r="AM19" s="13">
        <f t="shared" si="1"/>
        <v>0.3</v>
      </c>
    </row>
    <row r="20" spans="1:39" x14ac:dyDescent="0.25">
      <c r="A20" t="s">
        <v>61</v>
      </c>
      <c r="B20" s="19">
        <v>101</v>
      </c>
      <c r="C20" s="9">
        <v>1874</v>
      </c>
      <c r="D20" s="9">
        <v>2100</v>
      </c>
      <c r="E20" s="10">
        <f>C20/D20</f>
        <v>0.89238095238095239</v>
      </c>
      <c r="AK20" s="12">
        <v>18</v>
      </c>
      <c r="AL20" s="14">
        <f t="shared" si="0"/>
        <v>0.39130434782608697</v>
      </c>
      <c r="AM20" s="13">
        <f t="shared" si="1"/>
        <v>0.3</v>
      </c>
    </row>
    <row r="21" spans="1:39" x14ac:dyDescent="0.25">
      <c r="A21" t="s">
        <v>38</v>
      </c>
      <c r="B21" s="19">
        <v>101</v>
      </c>
      <c r="C21" s="9">
        <v>1960</v>
      </c>
      <c r="D21" s="9">
        <v>4837</v>
      </c>
      <c r="E21" s="10">
        <f>C21/D21</f>
        <v>0.40520984081041966</v>
      </c>
      <c r="AK21" s="12">
        <v>19</v>
      </c>
      <c r="AL21" s="14">
        <f t="shared" si="0"/>
        <v>0.41304347826086957</v>
      </c>
      <c r="AM21" s="13">
        <f t="shared" si="1"/>
        <v>0.4</v>
      </c>
    </row>
    <row r="22" spans="1:39" x14ac:dyDescent="0.25">
      <c r="A22" t="s">
        <v>54</v>
      </c>
      <c r="B22" s="19">
        <v>101</v>
      </c>
      <c r="C22" s="9">
        <v>2020</v>
      </c>
      <c r="D22" s="9">
        <v>10000</v>
      </c>
      <c r="E22" s="10">
        <f>C22/D22</f>
        <v>0.20200000000000001</v>
      </c>
      <c r="AK22" s="12">
        <v>20</v>
      </c>
      <c r="AL22" s="14">
        <f t="shared" si="0"/>
        <v>0.43478260869565216</v>
      </c>
      <c r="AM22" s="13">
        <f t="shared" si="1"/>
        <v>0.4</v>
      </c>
    </row>
    <row r="23" spans="1:39" x14ac:dyDescent="0.25">
      <c r="A23" t="s">
        <v>13</v>
      </c>
      <c r="B23" s="19">
        <v>101</v>
      </c>
      <c r="C23" s="9">
        <v>2320</v>
      </c>
      <c r="D23" s="9">
        <v>6000</v>
      </c>
      <c r="E23" s="10">
        <f>C23/D23</f>
        <v>0.38666666666666666</v>
      </c>
      <c r="AK23" s="12">
        <v>21</v>
      </c>
      <c r="AL23" s="14">
        <f t="shared" si="0"/>
        <v>0.45652173913043476</v>
      </c>
      <c r="AM23" s="13">
        <f t="shared" si="1"/>
        <v>0.4</v>
      </c>
    </row>
    <row r="24" spans="1:39" x14ac:dyDescent="0.25">
      <c r="A24" t="s">
        <v>59</v>
      </c>
      <c r="B24" s="19">
        <v>101</v>
      </c>
      <c r="C24" s="9">
        <v>2384</v>
      </c>
      <c r="D24" s="9">
        <v>9375</v>
      </c>
      <c r="E24" s="10">
        <f>C24/D24</f>
        <v>0.25429333333333332</v>
      </c>
      <c r="AK24" s="12">
        <v>22</v>
      </c>
      <c r="AL24" s="14">
        <f t="shared" si="0"/>
        <v>0.47826086956521741</v>
      </c>
      <c r="AM24" s="13">
        <f t="shared" si="1"/>
        <v>0.4</v>
      </c>
    </row>
    <row r="25" spans="1:39" x14ac:dyDescent="0.25">
      <c r="A25" t="s">
        <v>51</v>
      </c>
      <c r="B25" s="19">
        <v>101</v>
      </c>
      <c r="C25" s="9">
        <v>2522</v>
      </c>
      <c r="D25" s="9">
        <v>8813</v>
      </c>
      <c r="E25" s="10">
        <f>C25/D25</f>
        <v>0.28616816067173495</v>
      </c>
      <c r="AK25" s="12">
        <v>23</v>
      </c>
      <c r="AL25" s="14">
        <f t="shared" si="0"/>
        <v>0.5</v>
      </c>
      <c r="AM25" s="13">
        <f t="shared" si="1"/>
        <v>0.5</v>
      </c>
    </row>
    <row r="26" spans="1:39" x14ac:dyDescent="0.25">
      <c r="A26" t="s">
        <v>60</v>
      </c>
      <c r="B26" s="19">
        <v>101</v>
      </c>
      <c r="C26" s="9">
        <v>2602</v>
      </c>
      <c r="D26" s="9">
        <v>8913</v>
      </c>
      <c r="E26" s="10">
        <f>C26/D26</f>
        <v>0.2919331313811287</v>
      </c>
      <c r="AK26" s="12">
        <v>24</v>
      </c>
      <c r="AL26" s="14">
        <f t="shared" si="0"/>
        <v>0.52173913043478259</v>
      </c>
      <c r="AM26" s="13">
        <f t="shared" si="1"/>
        <v>0.5</v>
      </c>
    </row>
    <row r="27" spans="1:39" x14ac:dyDescent="0.25">
      <c r="A27" t="s">
        <v>41</v>
      </c>
      <c r="B27" s="19">
        <v>104</v>
      </c>
      <c r="C27" s="9">
        <v>625</v>
      </c>
      <c r="D27" s="9">
        <v>4500</v>
      </c>
      <c r="E27" s="10">
        <f>C27/D27</f>
        <v>0.1388888888888889</v>
      </c>
      <c r="AK27" s="12">
        <v>25</v>
      </c>
      <c r="AL27" s="14">
        <f t="shared" si="0"/>
        <v>0.54347826086956519</v>
      </c>
      <c r="AM27" s="13">
        <f t="shared" si="1"/>
        <v>0.5</v>
      </c>
    </row>
    <row r="28" spans="1:39" x14ac:dyDescent="0.25">
      <c r="A28" t="s">
        <v>45</v>
      </c>
      <c r="B28" s="19">
        <v>104</v>
      </c>
      <c r="C28" s="9">
        <v>1732</v>
      </c>
      <c r="D28" s="9">
        <v>4886</v>
      </c>
      <c r="E28" s="10">
        <f>C28/D28</f>
        <v>0.35448219402374131</v>
      </c>
      <c r="AK28" s="12">
        <v>26</v>
      </c>
      <c r="AL28" s="14">
        <f t="shared" si="0"/>
        <v>0.56521739130434778</v>
      </c>
      <c r="AM28" s="13">
        <f t="shared" si="1"/>
        <v>0.5</v>
      </c>
    </row>
    <row r="29" spans="1:39" x14ac:dyDescent="0.25">
      <c r="A29" t="s">
        <v>40</v>
      </c>
      <c r="B29" s="19">
        <v>104</v>
      </c>
      <c r="C29" s="9">
        <v>1817</v>
      </c>
      <c r="D29" s="9">
        <v>4032</v>
      </c>
      <c r="E29" s="10">
        <f>C29/D29</f>
        <v>0.45064484126984128</v>
      </c>
      <c r="AK29" s="20">
        <v>27</v>
      </c>
      <c r="AL29" s="21">
        <f t="shared" si="0"/>
        <v>0.58695652173913049</v>
      </c>
      <c r="AM29" s="22">
        <f t="shared" si="1"/>
        <v>0.5</v>
      </c>
    </row>
    <row r="30" spans="1:39" x14ac:dyDescent="0.25">
      <c r="A30" t="s">
        <v>62</v>
      </c>
      <c r="B30" s="19">
        <v>104</v>
      </c>
      <c r="C30" s="9">
        <v>1876</v>
      </c>
      <c r="D30" s="9">
        <v>4034</v>
      </c>
      <c r="E30" s="10">
        <f>C30/D30</f>
        <v>0.46504709965294994</v>
      </c>
      <c r="AK30" s="12">
        <v>28</v>
      </c>
      <c r="AL30" s="14">
        <f t="shared" si="0"/>
        <v>0.60869565217391308</v>
      </c>
      <c r="AM30" s="13">
        <f t="shared" si="1"/>
        <v>0.6</v>
      </c>
    </row>
    <row r="31" spans="1:39" x14ac:dyDescent="0.25">
      <c r="A31" t="s">
        <v>23</v>
      </c>
      <c r="B31" s="19">
        <v>104</v>
      </c>
      <c r="C31" s="9">
        <v>1904</v>
      </c>
      <c r="D31" s="9">
        <v>4687</v>
      </c>
      <c r="E31" s="10">
        <f>C31/D31</f>
        <v>0.4062299978664391</v>
      </c>
      <c r="AK31" s="12">
        <v>29</v>
      </c>
      <c r="AL31" s="14">
        <f t="shared" si="0"/>
        <v>0.63043478260869568</v>
      </c>
      <c r="AM31" s="13">
        <f t="shared" si="1"/>
        <v>0.6</v>
      </c>
    </row>
    <row r="32" spans="1:39" x14ac:dyDescent="0.25">
      <c r="A32" t="s">
        <v>29</v>
      </c>
      <c r="B32" s="19">
        <v>104</v>
      </c>
      <c r="C32" s="9">
        <v>1932</v>
      </c>
      <c r="D32" s="9">
        <v>4687</v>
      </c>
      <c r="E32" s="10">
        <f>C32/D32</f>
        <v>0.41220396842329848</v>
      </c>
      <c r="AK32" s="12">
        <v>30</v>
      </c>
      <c r="AL32" s="14">
        <f t="shared" si="0"/>
        <v>0.65217391304347827</v>
      </c>
      <c r="AM32" s="13">
        <f t="shared" si="1"/>
        <v>0.6</v>
      </c>
    </row>
    <row r="33" spans="1:39" x14ac:dyDescent="0.25">
      <c r="A33" t="s">
        <v>42</v>
      </c>
      <c r="B33" s="19">
        <v>104</v>
      </c>
      <c r="C33" s="9">
        <v>1952</v>
      </c>
      <c r="D33" s="9">
        <v>6115</v>
      </c>
      <c r="E33" s="10">
        <f>C33/D33</f>
        <v>0.31921504497138187</v>
      </c>
      <c r="AK33" s="12">
        <v>31</v>
      </c>
      <c r="AL33" s="14">
        <f t="shared" si="0"/>
        <v>0.67391304347826086</v>
      </c>
      <c r="AM33" s="13">
        <f t="shared" si="1"/>
        <v>0.6</v>
      </c>
    </row>
    <row r="34" spans="1:39" x14ac:dyDescent="0.25">
      <c r="A34" t="s">
        <v>17</v>
      </c>
      <c r="B34" s="19">
        <v>104</v>
      </c>
      <c r="C34" s="9">
        <v>2023</v>
      </c>
      <c r="D34" s="9">
        <v>7000</v>
      </c>
      <c r="E34" s="10">
        <f>C34/D34</f>
        <v>0.28899999999999998</v>
      </c>
      <c r="AK34" s="12">
        <v>32</v>
      </c>
      <c r="AL34" s="14">
        <f t="shared" si="0"/>
        <v>0.69565217391304346</v>
      </c>
      <c r="AM34" s="13">
        <f t="shared" si="1"/>
        <v>0.6</v>
      </c>
    </row>
    <row r="35" spans="1:39" x14ac:dyDescent="0.25">
      <c r="A35" t="s">
        <v>9</v>
      </c>
      <c r="B35" s="19">
        <v>104</v>
      </c>
      <c r="C35" s="9">
        <v>2028</v>
      </c>
      <c r="D35" s="9">
        <v>4437</v>
      </c>
      <c r="E35" s="10">
        <f>C35/D35</f>
        <v>0.4570655848546315</v>
      </c>
      <c r="AK35" s="12">
        <v>33</v>
      </c>
      <c r="AL35" s="14">
        <f t="shared" si="0"/>
        <v>0.71739130434782605</v>
      </c>
      <c r="AM35" s="13">
        <f t="shared" si="1"/>
        <v>0.7</v>
      </c>
    </row>
    <row r="36" spans="1:39" x14ac:dyDescent="0.25">
      <c r="A36" t="s">
        <v>15</v>
      </c>
      <c r="B36" s="19">
        <v>104</v>
      </c>
      <c r="C36" s="9">
        <v>2140</v>
      </c>
      <c r="D36" s="9">
        <v>6079</v>
      </c>
      <c r="E36" s="10">
        <f>C36/D36</f>
        <v>0.35203158414212865</v>
      </c>
      <c r="AK36" s="12">
        <v>34</v>
      </c>
      <c r="AL36" s="14">
        <f t="shared" si="0"/>
        <v>0.73913043478260865</v>
      </c>
      <c r="AM36" s="13">
        <f t="shared" si="1"/>
        <v>0.7</v>
      </c>
    </row>
    <row r="37" spans="1:39" x14ac:dyDescent="0.25">
      <c r="A37" t="s">
        <v>33</v>
      </c>
      <c r="B37" s="19">
        <v>104</v>
      </c>
      <c r="C37" s="9">
        <v>2208</v>
      </c>
      <c r="D37" s="9">
        <v>6494</v>
      </c>
      <c r="E37" s="10">
        <f>C37/D37</f>
        <v>0.34000615953187557</v>
      </c>
      <c r="AK37" s="12">
        <v>35</v>
      </c>
      <c r="AL37" s="14">
        <f t="shared" si="0"/>
        <v>0.76086956521739135</v>
      </c>
      <c r="AM37" s="13">
        <f t="shared" si="1"/>
        <v>0.7</v>
      </c>
    </row>
    <row r="38" spans="1:39" x14ac:dyDescent="0.25">
      <c r="A38" t="s">
        <v>47</v>
      </c>
      <c r="B38" s="19">
        <v>104</v>
      </c>
      <c r="C38" s="9">
        <v>2258</v>
      </c>
      <c r="D38" s="9">
        <v>13720</v>
      </c>
      <c r="E38" s="10">
        <f>C38/D38</f>
        <v>0.16457725947521865</v>
      </c>
      <c r="AK38" s="12">
        <v>36</v>
      </c>
      <c r="AL38" s="14">
        <f t="shared" si="0"/>
        <v>0.78260869565217395</v>
      </c>
      <c r="AM38" s="13">
        <f t="shared" si="1"/>
        <v>0.7</v>
      </c>
    </row>
    <row r="39" spans="1:39" x14ac:dyDescent="0.25">
      <c r="A39" t="s">
        <v>48</v>
      </c>
      <c r="B39" s="19">
        <v>104</v>
      </c>
      <c r="C39" s="9">
        <v>2290</v>
      </c>
      <c r="D39" s="9">
        <v>5672</v>
      </c>
      <c r="E39" s="10">
        <f>C39/D39</f>
        <v>0.40373765867418898</v>
      </c>
      <c r="S39" t="s">
        <v>7</v>
      </c>
      <c r="AK39" s="12">
        <v>37</v>
      </c>
      <c r="AL39" s="14">
        <f t="shared" si="0"/>
        <v>0.80434782608695654</v>
      </c>
      <c r="AM39" s="13">
        <f t="shared" si="1"/>
        <v>0.8</v>
      </c>
    </row>
    <row r="40" spans="1:39" x14ac:dyDescent="0.25">
      <c r="A40" t="s">
        <v>36</v>
      </c>
      <c r="B40" s="19">
        <v>104</v>
      </c>
      <c r="C40" s="9">
        <v>2296</v>
      </c>
      <c r="D40" s="9">
        <v>4092</v>
      </c>
      <c r="E40" s="10">
        <f>C40/D40</f>
        <v>0.56109481915933523</v>
      </c>
      <c r="AK40" s="12">
        <v>38</v>
      </c>
      <c r="AL40" s="14">
        <f t="shared" si="0"/>
        <v>0.82608695652173914</v>
      </c>
      <c r="AM40" s="13">
        <f t="shared" si="1"/>
        <v>0.8</v>
      </c>
    </row>
    <row r="41" spans="1:39" x14ac:dyDescent="0.25">
      <c r="A41" t="s">
        <v>53</v>
      </c>
      <c r="B41" s="19">
        <v>104</v>
      </c>
      <c r="C41" s="9">
        <v>2297</v>
      </c>
      <c r="D41" s="9">
        <v>6000</v>
      </c>
      <c r="E41" s="10">
        <f>C41/D41</f>
        <v>0.38283333333333336</v>
      </c>
      <c r="AK41" s="12">
        <v>39</v>
      </c>
      <c r="AL41" s="14">
        <f t="shared" si="0"/>
        <v>0.84782608695652173</v>
      </c>
      <c r="AM41" s="13">
        <f t="shared" si="1"/>
        <v>0.8</v>
      </c>
    </row>
    <row r="42" spans="1:39" x14ac:dyDescent="0.25">
      <c r="A42" t="s">
        <v>10</v>
      </c>
      <c r="B42" s="19">
        <v>104</v>
      </c>
      <c r="C42" s="9">
        <v>2302</v>
      </c>
      <c r="D42" s="9">
        <v>6000</v>
      </c>
      <c r="E42" s="10">
        <f>C42/D42</f>
        <v>0.38366666666666666</v>
      </c>
      <c r="AK42" s="12">
        <v>40</v>
      </c>
      <c r="AL42" s="14">
        <f t="shared" si="0"/>
        <v>0.86956521739130432</v>
      </c>
      <c r="AM42" s="13">
        <f t="shared" si="1"/>
        <v>0.8</v>
      </c>
    </row>
    <row r="43" spans="1:39" x14ac:dyDescent="0.25">
      <c r="A43" t="s">
        <v>25</v>
      </c>
      <c r="B43" s="19">
        <v>104</v>
      </c>
      <c r="C43" s="9">
        <v>2384</v>
      </c>
      <c r="D43" s="9">
        <v>9375</v>
      </c>
      <c r="E43" s="10">
        <f>C43/D43</f>
        <v>0.25429333333333332</v>
      </c>
      <c r="AK43" s="12">
        <v>41</v>
      </c>
      <c r="AL43" s="14">
        <f t="shared" si="0"/>
        <v>0.89130434782608692</v>
      </c>
      <c r="AM43" s="13">
        <f t="shared" si="1"/>
        <v>0.8</v>
      </c>
    </row>
    <row r="44" spans="1:39" x14ac:dyDescent="0.25">
      <c r="A44" t="s">
        <v>11</v>
      </c>
      <c r="B44" s="19">
        <v>104</v>
      </c>
      <c r="C44" s="9">
        <v>2402</v>
      </c>
      <c r="D44" s="9">
        <f>9120+2248</f>
        <v>11368</v>
      </c>
      <c r="E44" s="10">
        <f>C44/D44</f>
        <v>0.2112948627726953</v>
      </c>
      <c r="AK44" s="12">
        <v>42</v>
      </c>
      <c r="AL44" s="14">
        <f t="shared" si="0"/>
        <v>0.91304347826086951</v>
      </c>
      <c r="AM44" s="13">
        <f t="shared" si="1"/>
        <v>0.9</v>
      </c>
    </row>
    <row r="45" spans="1:39" x14ac:dyDescent="0.25">
      <c r="A45" t="s">
        <v>26</v>
      </c>
      <c r="B45" s="19">
        <v>104</v>
      </c>
      <c r="C45" s="9">
        <v>2444</v>
      </c>
      <c r="D45" s="9">
        <v>4830</v>
      </c>
      <c r="E45" s="10">
        <f>C45/D45</f>
        <v>0.50600414078674949</v>
      </c>
      <c r="AK45" s="12">
        <v>43</v>
      </c>
      <c r="AL45" s="14">
        <f t="shared" si="0"/>
        <v>0.93478260869565222</v>
      </c>
      <c r="AM45" s="13">
        <f t="shared" si="1"/>
        <v>0.9</v>
      </c>
    </row>
    <row r="46" spans="1:39" x14ac:dyDescent="0.25">
      <c r="A46" t="s">
        <v>21</v>
      </c>
      <c r="B46" s="19">
        <v>104</v>
      </c>
      <c r="C46" s="9">
        <v>2448</v>
      </c>
      <c r="D46" s="9">
        <v>7328</v>
      </c>
      <c r="E46" s="10">
        <f>C46/D46</f>
        <v>0.33406113537117904</v>
      </c>
      <c r="AK46" s="12">
        <v>44</v>
      </c>
      <c r="AL46" s="14">
        <f t="shared" si="0"/>
        <v>0.95652173913043481</v>
      </c>
      <c r="AM46" s="13">
        <f t="shared" si="1"/>
        <v>0.9</v>
      </c>
    </row>
    <row r="47" spans="1:39" x14ac:dyDescent="0.25">
      <c r="A47" t="s">
        <v>37</v>
      </c>
      <c r="B47" s="19">
        <v>104</v>
      </c>
      <c r="C47" s="9">
        <v>2460</v>
      </c>
      <c r="D47" s="9">
        <v>4830</v>
      </c>
      <c r="E47" s="10">
        <f>C47/D47</f>
        <v>0.50931677018633537</v>
      </c>
      <c r="AK47" s="12">
        <v>45</v>
      </c>
      <c r="AL47" s="14">
        <f t="shared" si="0"/>
        <v>0.97826086956521741</v>
      </c>
      <c r="AM47" s="13">
        <f t="shared" si="1"/>
        <v>0.9</v>
      </c>
    </row>
    <row r="48" spans="1:39" x14ac:dyDescent="0.25">
      <c r="A48" t="s">
        <v>55</v>
      </c>
      <c r="B48" s="19">
        <v>104</v>
      </c>
      <c r="C48" s="9">
        <v>2496</v>
      </c>
      <c r="D48" s="9">
        <v>7573</v>
      </c>
      <c r="E48" s="10">
        <f>C48/D48</f>
        <v>0.32959197147761787</v>
      </c>
      <c r="AK48" s="12">
        <v>46</v>
      </c>
      <c r="AL48" s="14">
        <f t="shared" si="0"/>
        <v>1</v>
      </c>
      <c r="AM48" s="13">
        <f t="shared" si="1"/>
        <v>1</v>
      </c>
    </row>
    <row r="49" spans="1:39" x14ac:dyDescent="0.25">
      <c r="A49" t="s">
        <v>70</v>
      </c>
      <c r="B49" s="19">
        <v>104</v>
      </c>
      <c r="C49" s="9">
        <f>1270+1270</f>
        <v>2540</v>
      </c>
      <c r="D49" s="9">
        <v>6300</v>
      </c>
      <c r="E49" s="10">
        <f>C49/D49</f>
        <v>0.40317460317460319</v>
      </c>
      <c r="AK49" s="12"/>
      <c r="AL49" s="14"/>
      <c r="AM49" s="13"/>
    </row>
    <row r="50" spans="1:39" x14ac:dyDescent="0.25">
      <c r="A50" t="s">
        <v>68</v>
      </c>
      <c r="B50" s="19">
        <v>104</v>
      </c>
      <c r="C50" s="9">
        <f>1004+1684</f>
        <v>2688</v>
      </c>
      <c r="D50" s="9">
        <v>7441</v>
      </c>
      <c r="E50" s="10">
        <f>C50/D50</f>
        <v>0.36124176857949203</v>
      </c>
      <c r="AJ50" s="13"/>
      <c r="AK50" s="13"/>
      <c r="AL50" s="13"/>
      <c r="AM50" s="13"/>
    </row>
    <row r="51" spans="1:39" x14ac:dyDescent="0.25">
      <c r="A51" t="s">
        <v>69</v>
      </c>
      <c r="B51" s="19">
        <v>104</v>
      </c>
      <c r="C51" s="9">
        <f>1257+1677</f>
        <v>2934</v>
      </c>
      <c r="D51" s="9">
        <v>3800</v>
      </c>
      <c r="E51" s="10">
        <f>C51/D51</f>
        <v>0.77210526315789474</v>
      </c>
      <c r="AJ51" s="13"/>
      <c r="AK51" s="13"/>
      <c r="AL51" s="13"/>
      <c r="AM51" s="13"/>
    </row>
    <row r="52" spans="1:39" x14ac:dyDescent="0.25">
      <c r="A52" t="s">
        <v>79</v>
      </c>
      <c r="B52" s="19">
        <v>104</v>
      </c>
      <c r="C52" s="9">
        <f>1480+1480</f>
        <v>2960</v>
      </c>
      <c r="D52" s="9">
        <v>5200</v>
      </c>
      <c r="E52" s="10">
        <f>C52/D52</f>
        <v>0.56923076923076921</v>
      </c>
      <c r="AK52" s="12"/>
      <c r="AL52" s="14"/>
      <c r="AM52" s="13"/>
    </row>
    <row r="53" spans="1:39" x14ac:dyDescent="0.25">
      <c r="A53" t="s">
        <v>80</v>
      </c>
      <c r="B53" s="19">
        <v>104</v>
      </c>
      <c r="C53" s="9">
        <f>1530+1530</f>
        <v>3060</v>
      </c>
      <c r="D53" s="9">
        <v>5600</v>
      </c>
      <c r="E53" s="10">
        <f>C53/D53</f>
        <v>0.54642857142857137</v>
      </c>
      <c r="AK53" s="12"/>
      <c r="AL53" s="14"/>
      <c r="AM53" s="13"/>
    </row>
    <row r="54" spans="1:39" x14ac:dyDescent="0.25">
      <c r="A54" t="s">
        <v>30</v>
      </c>
      <c r="B54" s="19">
        <v>104</v>
      </c>
      <c r="C54" s="9">
        <v>3121</v>
      </c>
      <c r="D54" s="9">
        <v>11175</v>
      </c>
      <c r="E54" s="10">
        <f>C54/D54</f>
        <v>0.27928411633109618</v>
      </c>
      <c r="AK54" s="12"/>
      <c r="AL54" s="14"/>
      <c r="AM54" s="13"/>
    </row>
    <row r="55" spans="1:39" x14ac:dyDescent="0.25">
      <c r="A55" s="8" t="s">
        <v>64</v>
      </c>
      <c r="B55" s="17">
        <v>104</v>
      </c>
      <c r="C55" s="18">
        <v>3158</v>
      </c>
      <c r="D55" s="18">
        <v>5700</v>
      </c>
      <c r="E55" s="11">
        <f>C55/D55</f>
        <v>0.55403508771929821</v>
      </c>
      <c r="AK55" s="12"/>
      <c r="AL55" s="14"/>
      <c r="AM55" s="13"/>
    </row>
    <row r="56" spans="1:39" x14ac:dyDescent="0.25">
      <c r="A56" t="s">
        <v>73</v>
      </c>
      <c r="B56" s="19">
        <v>104</v>
      </c>
      <c r="C56" s="9">
        <f>1593+1593</f>
        <v>3186</v>
      </c>
      <c r="D56" s="9">
        <v>3800</v>
      </c>
      <c r="E56" s="10">
        <f>C56/D56</f>
        <v>0.83842105263157896</v>
      </c>
      <c r="AK56" s="12"/>
      <c r="AL56" s="14"/>
      <c r="AM56" s="13"/>
    </row>
    <row r="57" spans="1:39" x14ac:dyDescent="0.25">
      <c r="A57" t="s">
        <v>19</v>
      </c>
      <c r="B57" s="19">
        <v>104</v>
      </c>
      <c r="C57" s="9">
        <v>3200</v>
      </c>
      <c r="D57" s="9">
        <v>7800</v>
      </c>
      <c r="E57" s="10">
        <f>C57/D57</f>
        <v>0.41025641025641024</v>
      </c>
      <c r="AK57" s="12"/>
      <c r="AL57" s="14"/>
      <c r="AM57" s="13"/>
    </row>
    <row r="58" spans="1:39" x14ac:dyDescent="0.25">
      <c r="A58" t="s">
        <v>57</v>
      </c>
      <c r="B58" s="19">
        <v>104</v>
      </c>
      <c r="C58" s="9">
        <v>3261</v>
      </c>
      <c r="D58" s="9">
        <v>11784</v>
      </c>
      <c r="E58" s="10">
        <f>C58/D58</f>
        <v>0.27673116089613037</v>
      </c>
      <c r="AK58" s="12"/>
      <c r="AL58" s="14"/>
      <c r="AM58" s="13"/>
    </row>
    <row r="59" spans="1:39" x14ac:dyDescent="0.25">
      <c r="A59" t="s">
        <v>74</v>
      </c>
      <c r="B59" s="19">
        <v>104</v>
      </c>
      <c r="C59" s="9">
        <f>1415+1916</f>
        <v>3331</v>
      </c>
      <c r="D59" s="9">
        <v>5500</v>
      </c>
      <c r="E59" s="10">
        <f>C59/D59</f>
        <v>0.60563636363636364</v>
      </c>
      <c r="AK59" s="12"/>
      <c r="AL59" s="14"/>
      <c r="AM59" s="13"/>
    </row>
    <row r="60" spans="1:39" x14ac:dyDescent="0.25">
      <c r="A60" t="s">
        <v>28</v>
      </c>
      <c r="B60" s="19">
        <v>104</v>
      </c>
      <c r="C60" s="9">
        <v>3340</v>
      </c>
      <c r="D60" s="9">
        <v>7275</v>
      </c>
      <c r="E60" s="10">
        <f>C60/D60</f>
        <v>0.45910652920962197</v>
      </c>
      <c r="AK60" s="12"/>
      <c r="AL60" s="14"/>
      <c r="AM60" s="13"/>
    </row>
    <row r="61" spans="1:39" x14ac:dyDescent="0.25">
      <c r="A61" t="s">
        <v>77</v>
      </c>
      <c r="B61" s="19">
        <v>104</v>
      </c>
      <c r="C61" s="9">
        <f>1786+1786</f>
        <v>3572</v>
      </c>
      <c r="D61" s="9">
        <v>5500</v>
      </c>
      <c r="E61" s="10">
        <f>C61/D61</f>
        <v>0.64945454545454551</v>
      </c>
      <c r="AK61" s="12"/>
      <c r="AL61" s="14"/>
      <c r="AM61" s="13"/>
    </row>
    <row r="62" spans="1:39" x14ac:dyDescent="0.25">
      <c r="A62" t="s">
        <v>65</v>
      </c>
      <c r="B62" s="19">
        <v>104</v>
      </c>
      <c r="C62" s="9">
        <f>1393+2243</f>
        <v>3636</v>
      </c>
      <c r="D62" s="9">
        <v>6174</v>
      </c>
      <c r="E62" s="10">
        <f>C62/D62</f>
        <v>0.58892128279883382</v>
      </c>
      <c r="AK62" s="12"/>
      <c r="AL62" s="14"/>
      <c r="AM62" s="13"/>
    </row>
    <row r="63" spans="1:39" x14ac:dyDescent="0.25">
      <c r="A63" t="s">
        <v>76</v>
      </c>
      <c r="B63" s="19">
        <v>104</v>
      </c>
      <c r="C63" s="9">
        <f>1870+1870</f>
        <v>3740</v>
      </c>
      <c r="D63" s="9">
        <v>4748</v>
      </c>
      <c r="E63" s="10">
        <f>C63/D63</f>
        <v>0.78770008424599836</v>
      </c>
      <c r="AK63" s="12"/>
      <c r="AL63" s="14"/>
      <c r="AM63" s="13"/>
    </row>
    <row r="64" spans="1:39" x14ac:dyDescent="0.25">
      <c r="A64" t="s">
        <v>83</v>
      </c>
      <c r="B64" s="19">
        <v>104</v>
      </c>
      <c r="C64" s="9">
        <f>1710+2056</f>
        <v>3766</v>
      </c>
      <c r="D64" s="9">
        <v>6000</v>
      </c>
      <c r="E64" s="10">
        <f>C64/D64</f>
        <v>0.62766666666666671</v>
      </c>
      <c r="AK64" s="12"/>
      <c r="AL64" s="14"/>
      <c r="AM64" s="13"/>
    </row>
    <row r="65" spans="1:39" x14ac:dyDescent="0.25">
      <c r="A65" t="s">
        <v>72</v>
      </c>
      <c r="B65" s="19">
        <v>104</v>
      </c>
      <c r="C65" s="9">
        <f>1964+1810</f>
        <v>3774</v>
      </c>
      <c r="D65" s="9">
        <v>8700</v>
      </c>
      <c r="E65" s="10">
        <f>C65/D65</f>
        <v>0.43379310344827587</v>
      </c>
      <c r="AK65" s="12"/>
      <c r="AL65" s="14"/>
      <c r="AM65" s="13"/>
    </row>
    <row r="66" spans="1:39" x14ac:dyDescent="0.25">
      <c r="A66" t="s">
        <v>66</v>
      </c>
      <c r="B66" s="19">
        <v>104</v>
      </c>
      <c r="C66" s="9">
        <f>1514+2424</f>
        <v>3938</v>
      </c>
      <c r="D66" s="9">
        <v>6390</v>
      </c>
      <c r="E66" s="10">
        <f>C66/D66</f>
        <v>0.61627543035993737</v>
      </c>
    </row>
    <row r="67" spans="1:39" x14ac:dyDescent="0.25">
      <c r="A67" t="s">
        <v>84</v>
      </c>
      <c r="B67" s="19">
        <v>104</v>
      </c>
      <c r="C67" s="9">
        <f>1902+2136</f>
        <v>4038</v>
      </c>
      <c r="D67" s="9">
        <v>6644</v>
      </c>
      <c r="E67" s="10">
        <f>C67/D67</f>
        <v>0.6077664057796508</v>
      </c>
    </row>
    <row r="68" spans="1:39" x14ac:dyDescent="0.25">
      <c r="A68" t="s">
        <v>71</v>
      </c>
      <c r="B68" s="19">
        <v>104</v>
      </c>
      <c r="C68" s="9">
        <f>1882+2380</f>
        <v>4262</v>
      </c>
      <c r="D68" s="9">
        <v>10000</v>
      </c>
      <c r="E68" s="10">
        <f>C68/D68</f>
        <v>0.42620000000000002</v>
      </c>
    </row>
    <row r="69" spans="1:39" x14ac:dyDescent="0.25">
      <c r="A69" t="s">
        <v>81</v>
      </c>
      <c r="B69" s="19">
        <v>104</v>
      </c>
      <c r="C69" s="9">
        <f>2239+2181</f>
        <v>4420</v>
      </c>
      <c r="D69" s="9">
        <v>7800</v>
      </c>
      <c r="E69" s="10">
        <f>C69/D69</f>
        <v>0.56666666666666665</v>
      </c>
    </row>
    <row r="70" spans="1:39" x14ac:dyDescent="0.25">
      <c r="A70" t="s">
        <v>78</v>
      </c>
      <c r="B70" s="19">
        <v>104</v>
      </c>
      <c r="C70" s="9">
        <f>2237+2237</f>
        <v>4474</v>
      </c>
      <c r="D70" s="9">
        <v>10100</v>
      </c>
      <c r="E70" s="10">
        <f>C70/D70</f>
        <v>0.44297029702970298</v>
      </c>
    </row>
    <row r="71" spans="1:39" x14ac:dyDescent="0.25">
      <c r="A71" t="s">
        <v>67</v>
      </c>
      <c r="B71" s="19">
        <v>104</v>
      </c>
      <c r="C71" s="9">
        <f>2362+2644</f>
        <v>5006</v>
      </c>
      <c r="D71" s="9">
        <v>8296</v>
      </c>
      <c r="E71" s="10">
        <f>C71/D71</f>
        <v>0.60342333654773384</v>
      </c>
    </row>
    <row r="72" spans="1:39" x14ac:dyDescent="0.25">
      <c r="A72" t="s">
        <v>82</v>
      </c>
      <c r="B72" s="19">
        <v>104</v>
      </c>
      <c r="C72" s="9">
        <f>2496+2518</f>
        <v>5014</v>
      </c>
      <c r="D72" s="9">
        <v>14300</v>
      </c>
      <c r="E72" s="10">
        <f>C72/D72</f>
        <v>0.35062937062937061</v>
      </c>
    </row>
    <row r="73" spans="1:39" x14ac:dyDescent="0.25">
      <c r="A73" t="s">
        <v>75</v>
      </c>
      <c r="B73" s="19">
        <v>104</v>
      </c>
      <c r="C73" s="9">
        <f>2562+2562</f>
        <v>5124</v>
      </c>
      <c r="D73" s="9">
        <v>8100</v>
      </c>
      <c r="E73" s="10">
        <f>C73/D73</f>
        <v>0.6325925925925926</v>
      </c>
    </row>
    <row r="74" spans="1:39" x14ac:dyDescent="0.25">
      <c r="A74" t="s">
        <v>16</v>
      </c>
      <c r="B74" s="19">
        <v>105</v>
      </c>
      <c r="C74" s="9">
        <v>2336</v>
      </c>
      <c r="D74" s="9">
        <v>10400</v>
      </c>
      <c r="E74" s="10">
        <f>C74/D74</f>
        <v>0.22461538461538461</v>
      </c>
    </row>
    <row r="75" spans="1:39" x14ac:dyDescent="0.25">
      <c r="A75" t="s">
        <v>31</v>
      </c>
      <c r="B75" s="19">
        <v>105</v>
      </c>
      <c r="C75" s="9">
        <v>3068</v>
      </c>
      <c r="D75" s="9">
        <v>8141</v>
      </c>
      <c r="E75" s="10">
        <f>C75/D75</f>
        <v>0.37685787986733815</v>
      </c>
    </row>
    <row r="76" spans="1:39" x14ac:dyDescent="0.25">
      <c r="A76" t="s">
        <v>43</v>
      </c>
      <c r="B76" s="19">
        <v>105</v>
      </c>
      <c r="C76" s="9">
        <v>3519</v>
      </c>
      <c r="D76" s="9">
        <v>8499</v>
      </c>
      <c r="E76" s="10">
        <f>C76/D76</f>
        <v>0.41404871161313095</v>
      </c>
    </row>
    <row r="77" spans="1:39" x14ac:dyDescent="0.25">
      <c r="A77" t="s">
        <v>35</v>
      </c>
      <c r="B77" s="19">
        <v>111</v>
      </c>
      <c r="C77" s="9">
        <v>3579</v>
      </c>
      <c r="D77" s="9">
        <v>9000</v>
      </c>
      <c r="E77" s="10">
        <f>C77/D77</f>
        <v>0.39766666666666667</v>
      </c>
    </row>
    <row r="78" spans="1:39" x14ac:dyDescent="0.25">
      <c r="A78" s="12"/>
      <c r="B78" s="7"/>
      <c r="C78" s="16"/>
      <c r="D78" s="16"/>
      <c r="E78" s="15"/>
    </row>
  </sheetData>
  <phoneticPr fontId="6" type="noConversion"/>
  <pageMargins left="0.7" right="0.7" top="0.75" bottom="0.75" header="0.3" footer="0.3"/>
  <pageSetup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7"/>
  <sheetViews>
    <sheetView tabSelected="1" topLeftCell="H4" zoomScaleNormal="100" workbookViewId="0">
      <selection activeCell="N59" sqref="N59:N60"/>
    </sheetView>
  </sheetViews>
  <sheetFormatPr defaultColWidth="11.42578125" defaultRowHeight="15" x14ac:dyDescent="0.25"/>
  <cols>
    <col min="1" max="1" width="48" customWidth="1"/>
    <col min="2" max="2" width="11.7109375" customWidth="1"/>
    <col min="3" max="3" width="11.42578125" customWidth="1"/>
    <col min="4" max="4" width="17.42578125" style="5" customWidth="1"/>
    <col min="5" max="5" width="14.85546875" style="2" customWidth="1"/>
    <col min="6" max="257" width="8.85546875" customWidth="1"/>
  </cols>
  <sheetData>
    <row r="1" spans="1:5" x14ac:dyDescent="0.25">
      <c r="A1" s="1" t="s">
        <v>0</v>
      </c>
      <c r="B1" s="1" t="s">
        <v>8</v>
      </c>
      <c r="C1" s="1" t="s">
        <v>1</v>
      </c>
      <c r="D1" s="6" t="s">
        <v>5</v>
      </c>
      <c r="E1" s="4" t="s">
        <v>2</v>
      </c>
    </row>
    <row r="2" spans="1:5" x14ac:dyDescent="0.25">
      <c r="A2" t="s">
        <v>58</v>
      </c>
      <c r="B2" s="19">
        <v>101</v>
      </c>
      <c r="C2" s="9">
        <v>864</v>
      </c>
      <c r="D2" s="9">
        <v>5492</v>
      </c>
      <c r="E2" s="10">
        <f>C2/D2</f>
        <v>0.15731973780043701</v>
      </c>
    </row>
    <row r="3" spans="1:5" x14ac:dyDescent="0.25">
      <c r="A3" t="s">
        <v>14</v>
      </c>
      <c r="B3" s="19">
        <v>101</v>
      </c>
      <c r="C3" s="9">
        <v>1254</v>
      </c>
      <c r="D3" s="9">
        <v>7685</v>
      </c>
      <c r="E3" s="10">
        <f>C3/D3</f>
        <v>0.16317501626545217</v>
      </c>
    </row>
    <row r="4" spans="1:5" x14ac:dyDescent="0.25">
      <c r="A4" t="s">
        <v>46</v>
      </c>
      <c r="B4" s="19">
        <v>101</v>
      </c>
      <c r="C4" s="9">
        <v>1627</v>
      </c>
      <c r="D4" s="9">
        <v>9480</v>
      </c>
      <c r="E4" s="10">
        <f>C4/D4</f>
        <v>0.17162447257383967</v>
      </c>
    </row>
    <row r="5" spans="1:5" x14ac:dyDescent="0.25">
      <c r="A5" t="s">
        <v>52</v>
      </c>
      <c r="B5" s="19">
        <v>101</v>
      </c>
      <c r="C5" s="9">
        <v>1144</v>
      </c>
      <c r="D5" s="9">
        <v>6602</v>
      </c>
      <c r="E5" s="10">
        <f>C5/D5</f>
        <v>0.17328082399272948</v>
      </c>
    </row>
    <row r="6" spans="1:5" x14ac:dyDescent="0.25">
      <c r="A6" t="s">
        <v>44</v>
      </c>
      <c r="B6" s="19">
        <v>101</v>
      </c>
      <c r="C6" s="9">
        <v>1155</v>
      </c>
      <c r="D6" s="9">
        <v>6250</v>
      </c>
      <c r="E6" s="10">
        <f>C6/D6</f>
        <v>0.18479999999999999</v>
      </c>
    </row>
    <row r="7" spans="1:5" x14ac:dyDescent="0.25">
      <c r="A7" t="s">
        <v>56</v>
      </c>
      <c r="B7" s="19">
        <v>101</v>
      </c>
      <c r="C7" s="9">
        <v>954</v>
      </c>
      <c r="D7" s="9">
        <v>5001</v>
      </c>
      <c r="E7" s="10">
        <f>C7/D7</f>
        <v>0.19076184763047391</v>
      </c>
    </row>
    <row r="8" spans="1:5" x14ac:dyDescent="0.25">
      <c r="A8" t="s">
        <v>18</v>
      </c>
      <c r="B8" s="19">
        <v>101</v>
      </c>
      <c r="C8" s="9">
        <v>1204</v>
      </c>
      <c r="D8" s="9">
        <v>6250</v>
      </c>
      <c r="E8" s="10">
        <f>C8/D8</f>
        <v>0.19264000000000001</v>
      </c>
    </row>
    <row r="9" spans="1:5" x14ac:dyDescent="0.25">
      <c r="A9" t="s">
        <v>22</v>
      </c>
      <c r="B9" s="19">
        <v>101</v>
      </c>
      <c r="C9" s="9">
        <v>1387</v>
      </c>
      <c r="D9" s="9">
        <v>7013</v>
      </c>
      <c r="E9" s="10">
        <f>C9/D9</f>
        <v>0.1977755596748895</v>
      </c>
    </row>
    <row r="10" spans="1:5" x14ac:dyDescent="0.25">
      <c r="A10" t="s">
        <v>54</v>
      </c>
      <c r="B10" s="19">
        <v>101</v>
      </c>
      <c r="C10" s="9">
        <v>2020</v>
      </c>
      <c r="D10" s="9">
        <v>10000</v>
      </c>
      <c r="E10" s="10">
        <f>C10/D10</f>
        <v>0.20200000000000001</v>
      </c>
    </row>
    <row r="11" spans="1:5" x14ac:dyDescent="0.25">
      <c r="A11" t="s">
        <v>39</v>
      </c>
      <c r="B11" s="19">
        <v>101</v>
      </c>
      <c r="C11" s="9">
        <v>1685</v>
      </c>
      <c r="D11" s="9">
        <v>7942</v>
      </c>
      <c r="E11" s="10">
        <f>C11/D11</f>
        <v>0.2121631830773105</v>
      </c>
    </row>
    <row r="12" spans="1:5" x14ac:dyDescent="0.25">
      <c r="A12" t="s">
        <v>20</v>
      </c>
      <c r="B12" s="19">
        <v>101</v>
      </c>
      <c r="C12" s="9">
        <v>1852</v>
      </c>
      <c r="D12" s="9">
        <v>7750</v>
      </c>
      <c r="E12" s="10">
        <f>C12/D12</f>
        <v>0.23896774193548387</v>
      </c>
    </row>
    <row r="13" spans="1:5" x14ac:dyDescent="0.25">
      <c r="A13" t="s">
        <v>50</v>
      </c>
      <c r="B13" s="19">
        <v>101</v>
      </c>
      <c r="C13" s="9">
        <v>1329</v>
      </c>
      <c r="D13" s="9">
        <v>5262</v>
      </c>
      <c r="E13" s="10">
        <f>C13/D13</f>
        <v>0.25256556442417333</v>
      </c>
    </row>
    <row r="14" spans="1:5" x14ac:dyDescent="0.25">
      <c r="A14" t="s">
        <v>59</v>
      </c>
      <c r="B14" s="19">
        <v>101</v>
      </c>
      <c r="C14" s="9">
        <v>2384</v>
      </c>
      <c r="D14" s="9">
        <v>9375</v>
      </c>
      <c r="E14" s="10">
        <f>C14/D14</f>
        <v>0.25429333333333332</v>
      </c>
    </row>
    <row r="15" spans="1:5" x14ac:dyDescent="0.25">
      <c r="A15" s="8" t="s">
        <v>63</v>
      </c>
      <c r="B15" s="17">
        <v>101</v>
      </c>
      <c r="C15" s="18">
        <v>1541</v>
      </c>
      <c r="D15" s="18">
        <v>5700</v>
      </c>
      <c r="E15" s="11">
        <f>C15/D15</f>
        <v>0.27035087719298245</v>
      </c>
    </row>
    <row r="16" spans="1:5" x14ac:dyDescent="0.25">
      <c r="A16" t="s">
        <v>24</v>
      </c>
      <c r="B16" s="19">
        <v>101</v>
      </c>
      <c r="C16" s="9">
        <v>1604</v>
      </c>
      <c r="D16" s="9">
        <v>5847</v>
      </c>
      <c r="E16" s="10">
        <f>C16/D16</f>
        <v>0.27432871558063965</v>
      </c>
    </row>
    <row r="17" spans="1:5" x14ac:dyDescent="0.25">
      <c r="A17" t="s">
        <v>12</v>
      </c>
      <c r="B17" s="19">
        <v>101</v>
      </c>
      <c r="C17" s="9">
        <v>1808</v>
      </c>
      <c r="D17" s="9">
        <v>6577</v>
      </c>
      <c r="E17" s="10">
        <f>C17/D17</f>
        <v>0.27489736962140793</v>
      </c>
    </row>
    <row r="18" spans="1:5" x14ac:dyDescent="0.25">
      <c r="A18" t="s">
        <v>51</v>
      </c>
      <c r="B18" s="19">
        <v>101</v>
      </c>
      <c r="C18" s="9">
        <v>2522</v>
      </c>
      <c r="D18" s="9">
        <v>8813</v>
      </c>
      <c r="E18" s="10">
        <f>C18/D18</f>
        <v>0.28616816067173495</v>
      </c>
    </row>
    <row r="19" spans="1:5" x14ac:dyDescent="0.25">
      <c r="A19" t="s">
        <v>60</v>
      </c>
      <c r="B19" s="19">
        <v>101</v>
      </c>
      <c r="C19" s="9">
        <v>2602</v>
      </c>
      <c r="D19" s="9">
        <v>8913</v>
      </c>
      <c r="E19" s="10">
        <f>C19/D19</f>
        <v>0.2919331313811287</v>
      </c>
    </row>
    <row r="20" spans="1:5" x14ac:dyDescent="0.25">
      <c r="A20" t="s">
        <v>49</v>
      </c>
      <c r="B20" s="19">
        <v>101</v>
      </c>
      <c r="C20" s="9">
        <v>1834</v>
      </c>
      <c r="D20" s="9">
        <v>6021</v>
      </c>
      <c r="E20" s="10">
        <f>C20/D20</f>
        <v>0.30460056469025076</v>
      </c>
    </row>
    <row r="21" spans="1:5" x14ac:dyDescent="0.25">
      <c r="A21" t="s">
        <v>34</v>
      </c>
      <c r="B21" s="19">
        <v>101</v>
      </c>
      <c r="C21" s="9">
        <v>1572</v>
      </c>
      <c r="D21" s="9">
        <v>4500</v>
      </c>
      <c r="E21" s="10">
        <f>C21/D21</f>
        <v>0.34933333333333333</v>
      </c>
    </row>
    <row r="22" spans="1:5" x14ac:dyDescent="0.25">
      <c r="A22" t="s">
        <v>13</v>
      </c>
      <c r="B22" s="19">
        <v>101</v>
      </c>
      <c r="C22" s="9">
        <v>2320</v>
      </c>
      <c r="D22" s="9">
        <v>6000</v>
      </c>
      <c r="E22" s="10">
        <f>C22/D22</f>
        <v>0.38666666666666666</v>
      </c>
    </row>
    <row r="23" spans="1:5" x14ac:dyDescent="0.25">
      <c r="A23" t="s">
        <v>27</v>
      </c>
      <c r="B23" s="19">
        <v>101</v>
      </c>
      <c r="C23" s="9">
        <v>1294</v>
      </c>
      <c r="D23" s="9">
        <v>3215</v>
      </c>
      <c r="E23" s="10">
        <f>C23/D23</f>
        <v>0.40248833592534994</v>
      </c>
    </row>
    <row r="24" spans="1:5" x14ac:dyDescent="0.25">
      <c r="A24" t="s">
        <v>38</v>
      </c>
      <c r="B24" s="19">
        <v>101</v>
      </c>
      <c r="C24" s="9">
        <v>1960</v>
      </c>
      <c r="D24" s="9">
        <v>4837</v>
      </c>
      <c r="E24" s="10">
        <f>C24/D24</f>
        <v>0.40520984081041966</v>
      </c>
    </row>
    <row r="25" spans="1:5" x14ac:dyDescent="0.25">
      <c r="A25" t="s">
        <v>32</v>
      </c>
      <c r="B25" s="19">
        <v>101</v>
      </c>
      <c r="C25" s="9">
        <v>1328</v>
      </c>
      <c r="D25" s="9">
        <v>2920</v>
      </c>
      <c r="E25" s="10">
        <f>C25/D25</f>
        <v>0.45479452054794522</v>
      </c>
    </row>
    <row r="26" spans="1:5" x14ac:dyDescent="0.25">
      <c r="A26" t="s">
        <v>61</v>
      </c>
      <c r="B26" s="19">
        <v>101</v>
      </c>
      <c r="C26" s="9">
        <v>1874</v>
      </c>
      <c r="D26" s="9">
        <v>2100</v>
      </c>
      <c r="E26" s="10">
        <f>C26/D26</f>
        <v>0.89238095238095239</v>
      </c>
    </row>
    <row r="27" spans="1:5" x14ac:dyDescent="0.25">
      <c r="A27" t="s">
        <v>41</v>
      </c>
      <c r="B27" s="19">
        <v>104</v>
      </c>
      <c r="C27" s="9">
        <v>625</v>
      </c>
      <c r="D27" s="9">
        <v>4500</v>
      </c>
      <c r="E27" s="10">
        <f>C27/D27</f>
        <v>0.1388888888888889</v>
      </c>
    </row>
    <row r="28" spans="1:5" x14ac:dyDescent="0.25">
      <c r="A28" t="s">
        <v>47</v>
      </c>
      <c r="B28" s="19">
        <v>104</v>
      </c>
      <c r="C28" s="9">
        <v>2258</v>
      </c>
      <c r="D28" s="9">
        <v>13720</v>
      </c>
      <c r="E28" s="10">
        <f>C28/D28</f>
        <v>0.16457725947521865</v>
      </c>
    </row>
    <row r="29" spans="1:5" x14ac:dyDescent="0.25">
      <c r="A29" t="s">
        <v>11</v>
      </c>
      <c r="B29" s="19">
        <v>104</v>
      </c>
      <c r="C29" s="9">
        <v>2402</v>
      </c>
      <c r="D29" s="9">
        <f>9120+2248</f>
        <v>11368</v>
      </c>
      <c r="E29" s="10">
        <f>C29/D29</f>
        <v>0.2112948627726953</v>
      </c>
    </row>
    <row r="30" spans="1:5" x14ac:dyDescent="0.25">
      <c r="A30" t="s">
        <v>25</v>
      </c>
      <c r="B30" s="19">
        <v>104</v>
      </c>
      <c r="C30" s="9">
        <v>2384</v>
      </c>
      <c r="D30" s="9">
        <v>9375</v>
      </c>
      <c r="E30" s="10">
        <f>C30/D30</f>
        <v>0.25429333333333332</v>
      </c>
    </row>
    <row r="31" spans="1:5" x14ac:dyDescent="0.25">
      <c r="A31" t="s">
        <v>57</v>
      </c>
      <c r="B31" s="19">
        <v>104</v>
      </c>
      <c r="C31" s="9">
        <v>3261</v>
      </c>
      <c r="D31" s="9">
        <v>11784</v>
      </c>
      <c r="E31" s="10">
        <f>C31/D31</f>
        <v>0.27673116089613037</v>
      </c>
    </row>
    <row r="32" spans="1:5" x14ac:dyDescent="0.25">
      <c r="A32" t="s">
        <v>30</v>
      </c>
      <c r="B32" s="19">
        <v>104</v>
      </c>
      <c r="C32" s="9">
        <v>3121</v>
      </c>
      <c r="D32" s="9">
        <v>11175</v>
      </c>
      <c r="E32" s="10">
        <f>C32/D32</f>
        <v>0.27928411633109618</v>
      </c>
    </row>
    <row r="33" spans="1:5" x14ac:dyDescent="0.25">
      <c r="A33" t="s">
        <v>17</v>
      </c>
      <c r="B33" s="19">
        <v>104</v>
      </c>
      <c r="C33" s="9">
        <v>2023</v>
      </c>
      <c r="D33" s="9">
        <v>7000</v>
      </c>
      <c r="E33" s="10">
        <f>C33/D33</f>
        <v>0.28899999999999998</v>
      </c>
    </row>
    <row r="34" spans="1:5" x14ac:dyDescent="0.25">
      <c r="A34" t="s">
        <v>42</v>
      </c>
      <c r="B34" s="19">
        <v>104</v>
      </c>
      <c r="C34" s="9">
        <v>1952</v>
      </c>
      <c r="D34" s="9">
        <v>6115</v>
      </c>
      <c r="E34" s="10">
        <f>C34/D34</f>
        <v>0.31921504497138187</v>
      </c>
    </row>
    <row r="35" spans="1:5" x14ac:dyDescent="0.25">
      <c r="A35" t="s">
        <v>55</v>
      </c>
      <c r="B35" s="19">
        <v>104</v>
      </c>
      <c r="C35" s="9">
        <v>2496</v>
      </c>
      <c r="D35" s="9">
        <v>7573</v>
      </c>
      <c r="E35" s="10">
        <f>C35/D35</f>
        <v>0.32959197147761787</v>
      </c>
    </row>
    <row r="36" spans="1:5" x14ac:dyDescent="0.25">
      <c r="A36" t="s">
        <v>21</v>
      </c>
      <c r="B36" s="19">
        <v>104</v>
      </c>
      <c r="C36" s="9">
        <v>2448</v>
      </c>
      <c r="D36" s="9">
        <v>7328</v>
      </c>
      <c r="E36" s="10">
        <f>C36/D36</f>
        <v>0.33406113537117904</v>
      </c>
    </row>
    <row r="37" spans="1:5" x14ac:dyDescent="0.25">
      <c r="A37" t="s">
        <v>33</v>
      </c>
      <c r="B37" s="19">
        <v>104</v>
      </c>
      <c r="C37" s="9">
        <v>2208</v>
      </c>
      <c r="D37" s="9">
        <v>6494</v>
      </c>
      <c r="E37" s="10">
        <f>C37/D37</f>
        <v>0.34000615953187557</v>
      </c>
    </row>
    <row r="38" spans="1:5" x14ac:dyDescent="0.25">
      <c r="A38" t="s">
        <v>82</v>
      </c>
      <c r="B38" s="19">
        <v>104</v>
      </c>
      <c r="C38" s="9">
        <f>2496+2518</f>
        <v>5014</v>
      </c>
      <c r="D38" s="9">
        <v>14300</v>
      </c>
      <c r="E38" s="10">
        <f>C38/D38</f>
        <v>0.35062937062937061</v>
      </c>
    </row>
    <row r="39" spans="1:5" x14ac:dyDescent="0.25">
      <c r="A39" t="s">
        <v>15</v>
      </c>
      <c r="B39" s="19">
        <v>104</v>
      </c>
      <c r="C39" s="9">
        <v>2140</v>
      </c>
      <c r="D39" s="9">
        <v>6079</v>
      </c>
      <c r="E39" s="10">
        <f>C39/D39</f>
        <v>0.35203158414212865</v>
      </c>
    </row>
    <row r="40" spans="1:5" x14ac:dyDescent="0.25">
      <c r="A40" t="s">
        <v>45</v>
      </c>
      <c r="B40" s="19">
        <v>104</v>
      </c>
      <c r="C40" s="9">
        <v>1732</v>
      </c>
      <c r="D40" s="9">
        <v>4886</v>
      </c>
      <c r="E40" s="10">
        <f>C40/D40</f>
        <v>0.35448219402374131</v>
      </c>
    </row>
    <row r="41" spans="1:5" x14ac:dyDescent="0.25">
      <c r="A41" t="s">
        <v>68</v>
      </c>
      <c r="B41" s="19">
        <v>104</v>
      </c>
      <c r="C41" s="9">
        <f>1004+1684</f>
        <v>2688</v>
      </c>
      <c r="D41" s="9">
        <v>7441</v>
      </c>
      <c r="E41" s="10">
        <f>C41/D41</f>
        <v>0.36124176857949203</v>
      </c>
    </row>
    <row r="42" spans="1:5" x14ac:dyDescent="0.25">
      <c r="A42" t="s">
        <v>53</v>
      </c>
      <c r="B42" s="19">
        <v>104</v>
      </c>
      <c r="C42" s="9">
        <v>2297</v>
      </c>
      <c r="D42" s="9">
        <v>6000</v>
      </c>
      <c r="E42" s="10">
        <f>C42/D42</f>
        <v>0.38283333333333336</v>
      </c>
    </row>
    <row r="43" spans="1:5" x14ac:dyDescent="0.25">
      <c r="A43" t="s">
        <v>10</v>
      </c>
      <c r="B43" s="19">
        <v>104</v>
      </c>
      <c r="C43" s="9">
        <v>2302</v>
      </c>
      <c r="D43" s="9">
        <v>6000</v>
      </c>
      <c r="E43" s="10">
        <f>C43/D43</f>
        <v>0.38366666666666666</v>
      </c>
    </row>
    <row r="44" spans="1:5" x14ac:dyDescent="0.25">
      <c r="A44" t="s">
        <v>70</v>
      </c>
      <c r="B44" s="19">
        <v>104</v>
      </c>
      <c r="C44" s="9">
        <f>1270+1270</f>
        <v>2540</v>
      </c>
      <c r="D44" s="9">
        <v>6300</v>
      </c>
      <c r="E44" s="10">
        <f>C44/D44</f>
        <v>0.40317460317460319</v>
      </c>
    </row>
    <row r="45" spans="1:5" x14ac:dyDescent="0.25">
      <c r="A45" t="s">
        <v>48</v>
      </c>
      <c r="B45" s="19">
        <v>104</v>
      </c>
      <c r="C45" s="9">
        <v>2290</v>
      </c>
      <c r="D45" s="9">
        <v>5672</v>
      </c>
      <c r="E45" s="10">
        <f>C45/D45</f>
        <v>0.40373765867418898</v>
      </c>
    </row>
    <row r="46" spans="1:5" x14ac:dyDescent="0.25">
      <c r="A46" t="s">
        <v>23</v>
      </c>
      <c r="B46" s="19">
        <v>104</v>
      </c>
      <c r="C46" s="9">
        <v>1904</v>
      </c>
      <c r="D46" s="9">
        <v>4687</v>
      </c>
      <c r="E46" s="10">
        <f>C46/D46</f>
        <v>0.4062299978664391</v>
      </c>
    </row>
    <row r="47" spans="1:5" x14ac:dyDescent="0.25">
      <c r="A47" t="s">
        <v>19</v>
      </c>
      <c r="B47" s="19">
        <v>104</v>
      </c>
      <c r="C47" s="9">
        <v>3200</v>
      </c>
      <c r="D47" s="9">
        <v>7800</v>
      </c>
      <c r="E47" s="10">
        <f>C47/D47</f>
        <v>0.41025641025641024</v>
      </c>
    </row>
    <row r="48" spans="1:5" x14ac:dyDescent="0.25">
      <c r="A48" t="s">
        <v>29</v>
      </c>
      <c r="B48" s="19">
        <v>104</v>
      </c>
      <c r="C48" s="9">
        <v>1932</v>
      </c>
      <c r="D48" s="9">
        <v>4687</v>
      </c>
      <c r="E48" s="10">
        <f>C48/D48</f>
        <v>0.41220396842329848</v>
      </c>
    </row>
    <row r="49" spans="1:5" x14ac:dyDescent="0.25">
      <c r="A49" t="s">
        <v>71</v>
      </c>
      <c r="B49" s="19">
        <v>104</v>
      </c>
      <c r="C49" s="9">
        <f>1882+2380</f>
        <v>4262</v>
      </c>
      <c r="D49" s="9">
        <v>10000</v>
      </c>
      <c r="E49" s="10">
        <f>C49/D49</f>
        <v>0.42620000000000002</v>
      </c>
    </row>
    <row r="50" spans="1:5" x14ac:dyDescent="0.25">
      <c r="A50" t="s">
        <v>72</v>
      </c>
      <c r="B50" s="19">
        <v>104</v>
      </c>
      <c r="C50" s="9">
        <f>1964+1810</f>
        <v>3774</v>
      </c>
      <c r="D50" s="9">
        <v>8700</v>
      </c>
      <c r="E50" s="10">
        <f>C50/D50</f>
        <v>0.43379310344827587</v>
      </c>
    </row>
    <row r="51" spans="1:5" x14ac:dyDescent="0.25">
      <c r="A51" t="s">
        <v>78</v>
      </c>
      <c r="B51" s="19">
        <v>104</v>
      </c>
      <c r="C51" s="9">
        <f>2237+2237</f>
        <v>4474</v>
      </c>
      <c r="D51" s="9">
        <v>10100</v>
      </c>
      <c r="E51" s="10">
        <f>C51/D51</f>
        <v>0.44297029702970298</v>
      </c>
    </row>
    <row r="52" spans="1:5" x14ac:dyDescent="0.25">
      <c r="A52" t="s">
        <v>40</v>
      </c>
      <c r="B52" s="19">
        <v>104</v>
      </c>
      <c r="C52" s="9">
        <v>1817</v>
      </c>
      <c r="D52" s="9">
        <v>4032</v>
      </c>
      <c r="E52" s="10">
        <f>C52/D52</f>
        <v>0.45064484126984128</v>
      </c>
    </row>
    <row r="53" spans="1:5" x14ac:dyDescent="0.25">
      <c r="A53" t="s">
        <v>9</v>
      </c>
      <c r="B53" s="19">
        <v>104</v>
      </c>
      <c r="C53" s="9">
        <v>2028</v>
      </c>
      <c r="D53" s="9">
        <v>4437</v>
      </c>
      <c r="E53" s="10">
        <f>C53/D53</f>
        <v>0.4570655848546315</v>
      </c>
    </row>
    <row r="54" spans="1:5" x14ac:dyDescent="0.25">
      <c r="A54" t="s">
        <v>28</v>
      </c>
      <c r="B54" s="19">
        <v>104</v>
      </c>
      <c r="C54" s="9">
        <v>3340</v>
      </c>
      <c r="D54" s="9">
        <v>7275</v>
      </c>
      <c r="E54" s="10">
        <f>C54/D54</f>
        <v>0.45910652920962197</v>
      </c>
    </row>
    <row r="55" spans="1:5" x14ac:dyDescent="0.25">
      <c r="A55" t="s">
        <v>62</v>
      </c>
      <c r="B55" s="19">
        <v>104</v>
      </c>
      <c r="C55" s="9">
        <v>1876</v>
      </c>
      <c r="D55" s="9">
        <v>4034</v>
      </c>
      <c r="E55" s="10">
        <f>C55/D55</f>
        <v>0.46504709965294994</v>
      </c>
    </row>
    <row r="56" spans="1:5" x14ac:dyDescent="0.25">
      <c r="A56" t="s">
        <v>26</v>
      </c>
      <c r="B56" s="19">
        <v>104</v>
      </c>
      <c r="C56" s="9">
        <v>2444</v>
      </c>
      <c r="D56" s="9">
        <v>4830</v>
      </c>
      <c r="E56" s="10">
        <f>C56/D56</f>
        <v>0.50600414078674949</v>
      </c>
    </row>
    <row r="57" spans="1:5" x14ac:dyDescent="0.25">
      <c r="A57" t="s">
        <v>37</v>
      </c>
      <c r="B57" s="19">
        <v>104</v>
      </c>
      <c r="C57" s="9">
        <v>2460</v>
      </c>
      <c r="D57" s="9">
        <v>4830</v>
      </c>
      <c r="E57" s="10">
        <f>C57/D57</f>
        <v>0.50931677018633537</v>
      </c>
    </row>
    <row r="58" spans="1:5" x14ac:dyDescent="0.25">
      <c r="A58" t="s">
        <v>80</v>
      </c>
      <c r="B58" s="19">
        <v>104</v>
      </c>
      <c r="C58" s="9">
        <f>1530+1530</f>
        <v>3060</v>
      </c>
      <c r="D58" s="9">
        <v>5600</v>
      </c>
      <c r="E58" s="10">
        <f>C58/D58</f>
        <v>0.54642857142857137</v>
      </c>
    </row>
    <row r="59" spans="1:5" x14ac:dyDescent="0.25">
      <c r="A59" s="8" t="s">
        <v>64</v>
      </c>
      <c r="B59" s="17">
        <v>104</v>
      </c>
      <c r="C59" s="18">
        <v>3158</v>
      </c>
      <c r="D59" s="18">
        <v>5700</v>
      </c>
      <c r="E59" s="11">
        <f>C59/D59</f>
        <v>0.55403508771929821</v>
      </c>
    </row>
    <row r="60" spans="1:5" x14ac:dyDescent="0.25">
      <c r="A60" t="s">
        <v>36</v>
      </c>
      <c r="B60" s="19">
        <v>104</v>
      </c>
      <c r="C60" s="9">
        <v>2296</v>
      </c>
      <c r="D60" s="9">
        <v>4092</v>
      </c>
      <c r="E60" s="10">
        <f>C60/D60</f>
        <v>0.56109481915933523</v>
      </c>
    </row>
    <row r="61" spans="1:5" x14ac:dyDescent="0.25">
      <c r="A61" t="s">
        <v>81</v>
      </c>
      <c r="B61" s="19">
        <v>104</v>
      </c>
      <c r="C61" s="9">
        <f>2239+2181</f>
        <v>4420</v>
      </c>
      <c r="D61" s="9">
        <v>7800</v>
      </c>
      <c r="E61" s="10">
        <f>C61/D61</f>
        <v>0.56666666666666665</v>
      </c>
    </row>
    <row r="62" spans="1:5" x14ac:dyDescent="0.25">
      <c r="A62" t="s">
        <v>79</v>
      </c>
      <c r="B62" s="19">
        <v>104</v>
      </c>
      <c r="C62" s="9">
        <f>1480+1480</f>
        <v>2960</v>
      </c>
      <c r="D62" s="9">
        <v>5200</v>
      </c>
      <c r="E62" s="10">
        <f>C62/D62</f>
        <v>0.56923076923076921</v>
      </c>
    </row>
    <row r="63" spans="1:5" x14ac:dyDescent="0.25">
      <c r="A63" t="s">
        <v>65</v>
      </c>
      <c r="B63" s="19">
        <v>104</v>
      </c>
      <c r="C63" s="9">
        <f>1393+2243</f>
        <v>3636</v>
      </c>
      <c r="D63" s="9">
        <v>6174</v>
      </c>
      <c r="E63" s="10">
        <f>C63/D63</f>
        <v>0.58892128279883382</v>
      </c>
    </row>
    <row r="64" spans="1:5" x14ac:dyDescent="0.25">
      <c r="A64" t="s">
        <v>67</v>
      </c>
      <c r="B64" s="19">
        <v>104</v>
      </c>
      <c r="C64" s="9">
        <f>2362+2644</f>
        <v>5006</v>
      </c>
      <c r="D64" s="9">
        <v>8296</v>
      </c>
      <c r="E64" s="10">
        <f>C64/D64</f>
        <v>0.60342333654773384</v>
      </c>
    </row>
    <row r="65" spans="1:5" x14ac:dyDescent="0.25">
      <c r="A65" t="s">
        <v>74</v>
      </c>
      <c r="B65" s="19">
        <v>104</v>
      </c>
      <c r="C65" s="9">
        <f>1415+1916</f>
        <v>3331</v>
      </c>
      <c r="D65" s="9">
        <v>5500</v>
      </c>
      <c r="E65" s="10">
        <f>C65/D65</f>
        <v>0.60563636363636364</v>
      </c>
    </row>
    <row r="66" spans="1:5" x14ac:dyDescent="0.25">
      <c r="A66" t="s">
        <v>84</v>
      </c>
      <c r="B66" s="19">
        <v>104</v>
      </c>
      <c r="C66" s="9">
        <f>1902+2136</f>
        <v>4038</v>
      </c>
      <c r="D66" s="9">
        <v>6644</v>
      </c>
      <c r="E66" s="10">
        <f>C66/D66</f>
        <v>0.6077664057796508</v>
      </c>
    </row>
    <row r="67" spans="1:5" x14ac:dyDescent="0.25">
      <c r="A67" t="s">
        <v>66</v>
      </c>
      <c r="B67" s="19">
        <v>104</v>
      </c>
      <c r="C67" s="9">
        <f>1514+2424</f>
        <v>3938</v>
      </c>
      <c r="D67" s="9">
        <v>6390</v>
      </c>
      <c r="E67" s="10">
        <f>C67/D67</f>
        <v>0.61627543035993737</v>
      </c>
    </row>
    <row r="68" spans="1:5" x14ac:dyDescent="0.25">
      <c r="A68" t="s">
        <v>83</v>
      </c>
      <c r="B68" s="19">
        <v>104</v>
      </c>
      <c r="C68" s="9">
        <f>1710+2056</f>
        <v>3766</v>
      </c>
      <c r="D68" s="9">
        <v>6000</v>
      </c>
      <c r="E68" s="10">
        <f>C68/D68</f>
        <v>0.62766666666666671</v>
      </c>
    </row>
    <row r="69" spans="1:5" x14ac:dyDescent="0.25">
      <c r="A69" t="s">
        <v>75</v>
      </c>
      <c r="B69" s="19">
        <v>104</v>
      </c>
      <c r="C69" s="9">
        <f>2562+2562</f>
        <v>5124</v>
      </c>
      <c r="D69" s="9">
        <v>8100</v>
      </c>
      <c r="E69" s="10">
        <f>C69/D69</f>
        <v>0.6325925925925926</v>
      </c>
    </row>
    <row r="70" spans="1:5" x14ac:dyDescent="0.25">
      <c r="A70" t="s">
        <v>77</v>
      </c>
      <c r="B70" s="19">
        <v>104</v>
      </c>
      <c r="C70" s="9">
        <f>1786+1786</f>
        <v>3572</v>
      </c>
      <c r="D70" s="9">
        <v>5500</v>
      </c>
      <c r="E70" s="10">
        <f>C70/D70</f>
        <v>0.64945454545454551</v>
      </c>
    </row>
    <row r="71" spans="1:5" x14ac:dyDescent="0.25">
      <c r="A71" t="s">
        <v>69</v>
      </c>
      <c r="B71" s="19">
        <v>104</v>
      </c>
      <c r="C71" s="9">
        <f>1257+1677</f>
        <v>2934</v>
      </c>
      <c r="D71" s="9">
        <v>3800</v>
      </c>
      <c r="E71" s="10">
        <f>C71/D71</f>
        <v>0.77210526315789474</v>
      </c>
    </row>
    <row r="72" spans="1:5" x14ac:dyDescent="0.25">
      <c r="A72" t="s">
        <v>76</v>
      </c>
      <c r="B72" s="19">
        <v>104</v>
      </c>
      <c r="C72" s="9">
        <f>1870+1870</f>
        <v>3740</v>
      </c>
      <c r="D72" s="9">
        <v>4748</v>
      </c>
      <c r="E72" s="10">
        <f>C72/D72</f>
        <v>0.78770008424599836</v>
      </c>
    </row>
    <row r="73" spans="1:5" x14ac:dyDescent="0.25">
      <c r="A73" t="s">
        <v>73</v>
      </c>
      <c r="B73" s="19">
        <v>104</v>
      </c>
      <c r="C73" s="9">
        <f>1593+1593</f>
        <v>3186</v>
      </c>
      <c r="D73" s="9">
        <v>3800</v>
      </c>
      <c r="E73" s="10">
        <f>C73/D73</f>
        <v>0.83842105263157896</v>
      </c>
    </row>
    <row r="74" spans="1:5" x14ac:dyDescent="0.25">
      <c r="A74" t="s">
        <v>16</v>
      </c>
      <c r="B74" s="19">
        <v>105</v>
      </c>
      <c r="C74" s="9">
        <v>2336</v>
      </c>
      <c r="D74" s="9">
        <v>10400</v>
      </c>
      <c r="E74" s="10">
        <f>C74/D74</f>
        <v>0.22461538461538461</v>
      </c>
    </row>
    <row r="75" spans="1:5" x14ac:dyDescent="0.25">
      <c r="A75" t="s">
        <v>31</v>
      </c>
      <c r="B75" s="19">
        <v>105</v>
      </c>
      <c r="C75" s="9">
        <v>3068</v>
      </c>
      <c r="D75" s="9">
        <v>8141</v>
      </c>
      <c r="E75" s="10">
        <f>C75/D75</f>
        <v>0.37685787986733815</v>
      </c>
    </row>
    <row r="76" spans="1:5" x14ac:dyDescent="0.25">
      <c r="A76" t="s">
        <v>43</v>
      </c>
      <c r="B76" s="19">
        <v>105</v>
      </c>
      <c r="C76" s="9">
        <v>3519</v>
      </c>
      <c r="D76" s="9">
        <v>8499</v>
      </c>
      <c r="E76" s="10">
        <f>C76/D76</f>
        <v>0.41404871161313095</v>
      </c>
    </row>
    <row r="77" spans="1:5" x14ac:dyDescent="0.25">
      <c r="A77" t="s">
        <v>35</v>
      </c>
      <c r="B77" s="19">
        <v>111</v>
      </c>
      <c r="C77" s="9">
        <v>3579</v>
      </c>
      <c r="D77" s="9">
        <v>9000</v>
      </c>
      <c r="E77" s="10">
        <f>C77/D77</f>
        <v>0.39766666666666667</v>
      </c>
    </row>
  </sheetData>
  <phoneticPr fontId="8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9"/>
  <sheetViews>
    <sheetView showRuler="0" zoomScale="85" zoomScaleNormal="85" workbookViewId="0">
      <pane ySplit="1" topLeftCell="A2" activePane="bottomLeft" state="frozenSplit"/>
      <selection pane="bottomLeft" activeCell="C37" sqref="C37"/>
    </sheetView>
  </sheetViews>
  <sheetFormatPr defaultColWidth="11.42578125" defaultRowHeight="15" x14ac:dyDescent="0.25"/>
  <cols>
    <col min="1" max="1" width="41.140625" customWidth="1"/>
    <col min="2" max="2" width="11.7109375" customWidth="1"/>
    <col min="3" max="3" width="8.85546875" customWidth="1"/>
    <col min="4" max="4" width="10.7109375" customWidth="1"/>
    <col min="5" max="250" width="8.85546875" customWidth="1"/>
  </cols>
  <sheetData>
    <row r="1" spans="1:8" x14ac:dyDescent="0.25">
      <c r="A1" s="1" t="s">
        <v>0</v>
      </c>
      <c r="B1" s="1" t="s">
        <v>6</v>
      </c>
      <c r="C1" s="1" t="s">
        <v>1</v>
      </c>
      <c r="D1" s="6" t="s">
        <v>5</v>
      </c>
      <c r="E1" s="1" t="s">
        <v>2</v>
      </c>
      <c r="F1" s="1" t="s">
        <v>3</v>
      </c>
      <c r="G1" s="1" t="s">
        <v>4</v>
      </c>
      <c r="H1" s="3"/>
    </row>
    <row r="2" spans="1:8" x14ac:dyDescent="0.25">
      <c r="A2" t="s">
        <v>65</v>
      </c>
      <c r="B2" s="19">
        <v>104</v>
      </c>
      <c r="C2" s="9">
        <f>1393+2243</f>
        <v>3636</v>
      </c>
      <c r="D2" s="9">
        <v>6174</v>
      </c>
      <c r="E2" s="10">
        <f t="shared" ref="E2" si="0">C2/D2</f>
        <v>0.58892128279883382</v>
      </c>
      <c r="F2" s="9"/>
      <c r="G2" s="9"/>
      <c r="H2" s="3"/>
    </row>
    <row r="3" spans="1:8" x14ac:dyDescent="0.25">
      <c r="A3" t="s">
        <v>9</v>
      </c>
      <c r="B3" s="19">
        <v>104</v>
      </c>
      <c r="C3" s="9">
        <v>2028</v>
      </c>
      <c r="D3" s="9">
        <v>4437</v>
      </c>
      <c r="E3" s="10">
        <f t="shared" ref="E3:E5" si="1">C3/D3</f>
        <v>0.4570655848546315</v>
      </c>
      <c r="F3" s="9"/>
      <c r="G3" s="9"/>
      <c r="H3" s="3"/>
    </row>
    <row r="4" spans="1:8" x14ac:dyDescent="0.25">
      <c r="A4" t="s">
        <v>10</v>
      </c>
      <c r="B4" s="19">
        <v>104</v>
      </c>
      <c r="C4" s="9">
        <v>2302</v>
      </c>
      <c r="D4" s="9">
        <v>6000</v>
      </c>
      <c r="E4" s="10">
        <f t="shared" si="1"/>
        <v>0.38366666666666666</v>
      </c>
      <c r="F4" s="9"/>
      <c r="G4" s="9"/>
      <c r="H4" s="3"/>
    </row>
    <row r="5" spans="1:8" x14ac:dyDescent="0.25">
      <c r="A5" t="s">
        <v>67</v>
      </c>
      <c r="B5" s="19">
        <v>104</v>
      </c>
      <c r="C5" s="9">
        <f>2362+2644</f>
        <v>5006</v>
      </c>
      <c r="D5" s="9">
        <v>8296</v>
      </c>
      <c r="E5" s="10">
        <f t="shared" si="1"/>
        <v>0.60342333654773384</v>
      </c>
      <c r="F5" s="9"/>
      <c r="G5" s="9"/>
      <c r="H5" s="3"/>
    </row>
    <row r="6" spans="1:8" x14ac:dyDescent="0.25">
      <c r="A6" t="s">
        <v>11</v>
      </c>
      <c r="B6" s="19">
        <v>104</v>
      </c>
      <c r="C6" s="9">
        <v>2402</v>
      </c>
      <c r="D6" s="9">
        <f>9120+2248</f>
        <v>11368</v>
      </c>
      <c r="E6" s="10">
        <f t="shared" ref="E6:E42" si="2">C6/D6</f>
        <v>0.2112948627726953</v>
      </c>
      <c r="F6" s="9"/>
      <c r="G6" s="9"/>
      <c r="H6" s="3"/>
    </row>
    <row r="7" spans="1:8" x14ac:dyDescent="0.25">
      <c r="A7" t="s">
        <v>12</v>
      </c>
      <c r="B7" s="19">
        <v>101</v>
      </c>
      <c r="C7" s="9">
        <v>1808</v>
      </c>
      <c r="D7" s="9">
        <v>6577</v>
      </c>
      <c r="E7" s="10">
        <f t="shared" si="2"/>
        <v>0.27489736962140793</v>
      </c>
      <c r="F7" s="9"/>
      <c r="G7" s="9"/>
      <c r="H7" s="3"/>
    </row>
    <row r="8" spans="1:8" x14ac:dyDescent="0.25">
      <c r="A8" t="s">
        <v>13</v>
      </c>
      <c r="B8" s="19">
        <v>101</v>
      </c>
      <c r="C8" s="9">
        <v>2320</v>
      </c>
      <c r="D8" s="9">
        <v>6000</v>
      </c>
      <c r="E8" s="10">
        <f t="shared" si="2"/>
        <v>0.38666666666666666</v>
      </c>
      <c r="F8" s="9"/>
      <c r="G8" s="9"/>
      <c r="H8" s="3"/>
    </row>
    <row r="9" spans="1:8" x14ac:dyDescent="0.25">
      <c r="A9" t="s">
        <v>68</v>
      </c>
      <c r="B9" s="19">
        <v>104</v>
      </c>
      <c r="C9" s="9">
        <f>1004+1684</f>
        <v>2688</v>
      </c>
      <c r="D9" s="9">
        <v>7441</v>
      </c>
      <c r="E9" s="10">
        <f t="shared" si="2"/>
        <v>0.36124176857949203</v>
      </c>
      <c r="F9" s="9"/>
      <c r="G9" s="9"/>
      <c r="H9" s="3"/>
    </row>
    <row r="10" spans="1:8" x14ac:dyDescent="0.25">
      <c r="A10" t="s">
        <v>14</v>
      </c>
      <c r="B10" s="19">
        <v>101</v>
      </c>
      <c r="C10" s="9">
        <v>1254</v>
      </c>
      <c r="D10" s="9">
        <v>7685</v>
      </c>
      <c r="E10" s="10">
        <f t="shared" si="2"/>
        <v>0.16317501626545217</v>
      </c>
      <c r="F10" s="9"/>
      <c r="G10" s="9"/>
      <c r="H10" s="3"/>
    </row>
    <row r="11" spans="1:8" x14ac:dyDescent="0.25">
      <c r="A11" t="s">
        <v>15</v>
      </c>
      <c r="B11" s="19">
        <v>104</v>
      </c>
      <c r="C11" s="9">
        <v>2140</v>
      </c>
      <c r="D11" s="9">
        <v>6079</v>
      </c>
      <c r="E11" s="10">
        <f t="shared" si="2"/>
        <v>0.35203158414212865</v>
      </c>
      <c r="F11" s="9"/>
      <c r="G11" s="9"/>
      <c r="H11" s="3"/>
    </row>
    <row r="12" spans="1:8" x14ac:dyDescent="0.25">
      <c r="A12" t="s">
        <v>69</v>
      </c>
      <c r="B12" s="19">
        <v>104</v>
      </c>
      <c r="C12" s="9">
        <f>1257+1677</f>
        <v>2934</v>
      </c>
      <c r="D12" s="9">
        <v>3800</v>
      </c>
      <c r="E12" s="10">
        <f t="shared" si="2"/>
        <v>0.77210526315789474</v>
      </c>
      <c r="F12" s="9"/>
      <c r="G12" s="9"/>
      <c r="H12" s="3"/>
    </row>
    <row r="13" spans="1:8" x14ac:dyDescent="0.25">
      <c r="A13" t="s">
        <v>16</v>
      </c>
      <c r="B13" s="19">
        <v>105</v>
      </c>
      <c r="C13" s="9">
        <v>2336</v>
      </c>
      <c r="D13" s="9">
        <v>10400</v>
      </c>
      <c r="E13" s="10">
        <f t="shared" si="2"/>
        <v>0.22461538461538461</v>
      </c>
      <c r="F13" s="9"/>
      <c r="G13" s="9"/>
      <c r="H13" s="3"/>
    </row>
    <row r="14" spans="1:8" x14ac:dyDescent="0.25">
      <c r="A14" t="s">
        <v>17</v>
      </c>
      <c r="B14" s="19">
        <v>104</v>
      </c>
      <c r="C14" s="9">
        <v>2023</v>
      </c>
      <c r="D14" s="9">
        <v>7000</v>
      </c>
      <c r="E14" s="10">
        <f t="shared" si="2"/>
        <v>0.28899999999999998</v>
      </c>
      <c r="F14" s="9"/>
      <c r="G14" s="9"/>
      <c r="H14" s="3"/>
    </row>
    <row r="15" spans="1:8" x14ac:dyDescent="0.25">
      <c r="A15" t="s">
        <v>18</v>
      </c>
      <c r="B15" s="19">
        <v>101</v>
      </c>
      <c r="C15" s="9">
        <v>1204</v>
      </c>
      <c r="D15" s="9">
        <v>6250</v>
      </c>
      <c r="E15" s="10">
        <f t="shared" si="2"/>
        <v>0.19264000000000001</v>
      </c>
      <c r="F15" s="9"/>
      <c r="G15" s="9"/>
      <c r="H15" s="3"/>
    </row>
    <row r="16" spans="1:8" x14ac:dyDescent="0.25">
      <c r="A16" t="s">
        <v>19</v>
      </c>
      <c r="B16" s="19">
        <v>104</v>
      </c>
      <c r="C16" s="9">
        <v>3200</v>
      </c>
      <c r="D16" s="9">
        <v>7800</v>
      </c>
      <c r="E16" s="10">
        <f t="shared" si="2"/>
        <v>0.41025641025641024</v>
      </c>
      <c r="F16" s="9"/>
      <c r="G16" s="9"/>
      <c r="H16" s="3"/>
    </row>
    <row r="17" spans="1:8" x14ac:dyDescent="0.25">
      <c r="A17" t="s">
        <v>20</v>
      </c>
      <c r="B17" s="19">
        <v>101</v>
      </c>
      <c r="C17" s="9">
        <v>1852</v>
      </c>
      <c r="D17" s="9">
        <v>7750</v>
      </c>
      <c r="E17" s="10">
        <f t="shared" si="2"/>
        <v>0.23896774193548387</v>
      </c>
      <c r="F17" s="9"/>
      <c r="G17" s="9"/>
      <c r="H17" s="3"/>
    </row>
    <row r="18" spans="1:8" x14ac:dyDescent="0.25">
      <c r="A18" t="s">
        <v>21</v>
      </c>
      <c r="B18" s="19">
        <v>104</v>
      </c>
      <c r="C18" s="9">
        <v>2448</v>
      </c>
      <c r="D18" s="9">
        <v>7328</v>
      </c>
      <c r="E18" s="10">
        <f t="shared" si="2"/>
        <v>0.33406113537117904</v>
      </c>
      <c r="F18" s="9"/>
      <c r="G18" s="9"/>
      <c r="H18" s="3"/>
    </row>
    <row r="19" spans="1:8" x14ac:dyDescent="0.25">
      <c r="A19" t="s">
        <v>70</v>
      </c>
      <c r="B19" s="19">
        <v>104</v>
      </c>
      <c r="C19" s="9">
        <f>1270+1270</f>
        <v>2540</v>
      </c>
      <c r="D19" s="9">
        <v>6300</v>
      </c>
      <c r="E19" s="10">
        <f t="shared" si="2"/>
        <v>0.40317460317460319</v>
      </c>
      <c r="F19" s="9"/>
      <c r="G19" s="9"/>
      <c r="H19" s="3"/>
    </row>
    <row r="20" spans="1:8" x14ac:dyDescent="0.25">
      <c r="A20" t="s">
        <v>22</v>
      </c>
      <c r="B20" s="19">
        <v>101</v>
      </c>
      <c r="C20" s="9">
        <v>1387</v>
      </c>
      <c r="D20" s="9">
        <v>7013</v>
      </c>
      <c r="E20" s="10">
        <f t="shared" si="2"/>
        <v>0.1977755596748895</v>
      </c>
      <c r="F20" s="9"/>
      <c r="G20" s="9"/>
      <c r="H20" s="3"/>
    </row>
    <row r="21" spans="1:8" x14ac:dyDescent="0.25">
      <c r="A21" t="s">
        <v>71</v>
      </c>
      <c r="B21" s="19">
        <v>104</v>
      </c>
      <c r="C21" s="9">
        <f>1882+2380</f>
        <v>4262</v>
      </c>
      <c r="D21" s="9">
        <v>10000</v>
      </c>
      <c r="E21" s="10">
        <f t="shared" si="2"/>
        <v>0.42620000000000002</v>
      </c>
      <c r="F21" s="9"/>
      <c r="G21" s="9"/>
      <c r="H21" s="3"/>
    </row>
    <row r="22" spans="1:8" x14ac:dyDescent="0.25">
      <c r="A22" t="s">
        <v>23</v>
      </c>
      <c r="B22" s="19">
        <v>104</v>
      </c>
      <c r="C22" s="9">
        <v>1904</v>
      </c>
      <c r="D22" s="9">
        <v>4687</v>
      </c>
      <c r="E22" s="10">
        <f t="shared" si="2"/>
        <v>0.4062299978664391</v>
      </c>
      <c r="F22" s="9"/>
      <c r="G22" s="9"/>
      <c r="H22" s="3"/>
    </row>
    <row r="23" spans="1:8" x14ac:dyDescent="0.25">
      <c r="A23" t="s">
        <v>24</v>
      </c>
      <c r="B23" s="19">
        <v>101</v>
      </c>
      <c r="C23" s="9">
        <v>1604</v>
      </c>
      <c r="D23" s="9">
        <v>5847</v>
      </c>
      <c r="E23" s="10">
        <f t="shared" si="2"/>
        <v>0.27432871558063965</v>
      </c>
      <c r="F23" s="9"/>
      <c r="G23" s="9"/>
      <c r="H23" s="3"/>
    </row>
    <row r="24" spans="1:8" x14ac:dyDescent="0.25">
      <c r="A24" t="s">
        <v>25</v>
      </c>
      <c r="B24" s="19">
        <v>104</v>
      </c>
      <c r="C24" s="9">
        <v>2384</v>
      </c>
      <c r="D24" s="9">
        <v>9375</v>
      </c>
      <c r="E24" s="10">
        <f t="shared" si="2"/>
        <v>0.25429333333333332</v>
      </c>
      <c r="F24" s="9"/>
      <c r="G24" s="9"/>
      <c r="H24" s="3"/>
    </row>
    <row r="25" spans="1:8" x14ac:dyDescent="0.25">
      <c r="A25" s="8" t="s">
        <v>63</v>
      </c>
      <c r="B25" s="17">
        <v>101</v>
      </c>
      <c r="C25" s="18">
        <v>1541</v>
      </c>
      <c r="D25" s="18">
        <v>5700</v>
      </c>
      <c r="E25" s="11">
        <f t="shared" si="2"/>
        <v>0.27035087719298245</v>
      </c>
      <c r="F25" s="9"/>
      <c r="G25" s="9"/>
      <c r="H25" s="3"/>
    </row>
    <row r="26" spans="1:8" x14ac:dyDescent="0.25">
      <c r="A26" s="8" t="s">
        <v>64</v>
      </c>
      <c r="B26" s="17">
        <v>104</v>
      </c>
      <c r="C26" s="18">
        <v>3158</v>
      </c>
      <c r="D26" s="18">
        <v>5700</v>
      </c>
      <c r="E26" s="11">
        <f t="shared" si="2"/>
        <v>0.55403508771929821</v>
      </c>
      <c r="F26" s="9"/>
      <c r="G26" s="9"/>
      <c r="H26" s="3"/>
    </row>
    <row r="27" spans="1:8" x14ac:dyDescent="0.25">
      <c r="A27" t="s">
        <v>26</v>
      </c>
      <c r="B27" s="19">
        <v>104</v>
      </c>
      <c r="C27" s="9">
        <v>2444</v>
      </c>
      <c r="D27" s="9">
        <v>4830</v>
      </c>
      <c r="E27" s="10">
        <f t="shared" si="2"/>
        <v>0.50600414078674949</v>
      </c>
      <c r="F27" s="9"/>
      <c r="G27" s="9"/>
      <c r="H27" s="3"/>
    </row>
    <row r="28" spans="1:8" x14ac:dyDescent="0.25">
      <c r="A28" t="s">
        <v>27</v>
      </c>
      <c r="B28" s="19">
        <v>101</v>
      </c>
      <c r="C28" s="9">
        <v>1294</v>
      </c>
      <c r="D28" s="9">
        <v>3215</v>
      </c>
      <c r="E28" s="10">
        <f t="shared" si="2"/>
        <v>0.40248833592534994</v>
      </c>
      <c r="F28" s="9"/>
      <c r="G28" s="9"/>
      <c r="H28" s="3"/>
    </row>
    <row r="29" spans="1:8" x14ac:dyDescent="0.25">
      <c r="A29" t="s">
        <v>28</v>
      </c>
      <c r="B29" s="19">
        <v>104</v>
      </c>
      <c r="C29" s="9">
        <v>3340</v>
      </c>
      <c r="D29" s="9">
        <v>7275</v>
      </c>
      <c r="E29" s="10">
        <f t="shared" si="2"/>
        <v>0.45910652920962197</v>
      </c>
      <c r="F29" s="9"/>
      <c r="G29" s="9"/>
      <c r="H29" s="3"/>
    </row>
    <row r="30" spans="1:8" x14ac:dyDescent="0.25">
      <c r="A30" t="s">
        <v>29</v>
      </c>
      <c r="B30" s="19">
        <v>104</v>
      </c>
      <c r="C30" s="9">
        <v>1932</v>
      </c>
      <c r="D30" s="9">
        <v>4687</v>
      </c>
      <c r="E30" s="10">
        <f t="shared" si="2"/>
        <v>0.41220396842329848</v>
      </c>
      <c r="F30" s="9"/>
      <c r="G30" s="9"/>
      <c r="H30" s="3"/>
    </row>
    <row r="31" spans="1:8" x14ac:dyDescent="0.25">
      <c r="A31" t="s">
        <v>30</v>
      </c>
      <c r="B31" s="19">
        <v>104</v>
      </c>
      <c r="C31" s="9">
        <v>3121</v>
      </c>
      <c r="D31" s="9">
        <v>11175</v>
      </c>
      <c r="E31" s="10">
        <f t="shared" si="2"/>
        <v>0.27928411633109618</v>
      </c>
      <c r="F31" s="9"/>
      <c r="G31" s="9"/>
      <c r="H31" s="3"/>
    </row>
    <row r="32" spans="1:8" x14ac:dyDescent="0.25">
      <c r="A32" t="s">
        <v>31</v>
      </c>
      <c r="B32" s="19">
        <v>105</v>
      </c>
      <c r="C32" s="9">
        <v>3068</v>
      </c>
      <c r="D32" s="9">
        <v>8141</v>
      </c>
      <c r="E32" s="10">
        <f t="shared" si="2"/>
        <v>0.37685787986733815</v>
      </c>
      <c r="F32" s="9"/>
      <c r="G32" s="9"/>
    </row>
    <row r="33" spans="1:7" x14ac:dyDescent="0.25">
      <c r="A33" t="s">
        <v>32</v>
      </c>
      <c r="B33" s="19">
        <v>101</v>
      </c>
      <c r="C33" s="9">
        <v>1328</v>
      </c>
      <c r="D33" s="9">
        <v>2920</v>
      </c>
      <c r="E33" s="10">
        <f t="shared" si="2"/>
        <v>0.45479452054794522</v>
      </c>
      <c r="F33" s="9"/>
      <c r="G33" s="9"/>
    </row>
    <row r="34" spans="1:7" x14ac:dyDescent="0.25">
      <c r="A34" t="s">
        <v>83</v>
      </c>
      <c r="B34" s="19">
        <v>104</v>
      </c>
      <c r="C34" s="9">
        <f>1710+2056</f>
        <v>3766</v>
      </c>
      <c r="D34" s="9">
        <v>6000</v>
      </c>
      <c r="E34" s="10">
        <f t="shared" si="2"/>
        <v>0.62766666666666671</v>
      </c>
      <c r="F34" s="9"/>
      <c r="G34" s="9"/>
    </row>
    <row r="35" spans="1:7" x14ac:dyDescent="0.25">
      <c r="A35" t="s">
        <v>33</v>
      </c>
      <c r="B35" s="19">
        <v>104</v>
      </c>
      <c r="C35" s="9">
        <v>2208</v>
      </c>
      <c r="D35" s="9">
        <v>6494</v>
      </c>
      <c r="E35" s="10">
        <f t="shared" si="2"/>
        <v>0.34000615953187557</v>
      </c>
      <c r="F35" s="9"/>
      <c r="G35" s="9"/>
    </row>
    <row r="36" spans="1:7" x14ac:dyDescent="0.25">
      <c r="A36" t="s">
        <v>34</v>
      </c>
      <c r="B36" s="19">
        <v>101</v>
      </c>
      <c r="C36" s="9">
        <v>1572</v>
      </c>
      <c r="D36" s="9">
        <v>4500</v>
      </c>
      <c r="E36" s="10">
        <f t="shared" si="2"/>
        <v>0.34933333333333333</v>
      </c>
      <c r="F36" s="9"/>
      <c r="G36" s="9"/>
    </row>
    <row r="37" spans="1:7" x14ac:dyDescent="0.25">
      <c r="A37" t="s">
        <v>81</v>
      </c>
      <c r="B37" s="19">
        <v>104</v>
      </c>
      <c r="C37" s="9">
        <f>2239+2181</f>
        <v>4420</v>
      </c>
      <c r="D37" s="9">
        <v>7800</v>
      </c>
      <c r="E37" s="10">
        <f t="shared" si="2"/>
        <v>0.56666666666666665</v>
      </c>
      <c r="F37" s="9"/>
      <c r="G37" s="9"/>
    </row>
    <row r="38" spans="1:7" x14ac:dyDescent="0.25">
      <c r="A38" t="s">
        <v>82</v>
      </c>
      <c r="B38" s="19">
        <v>104</v>
      </c>
      <c r="C38" s="9">
        <f>2496+2518</f>
        <v>5014</v>
      </c>
      <c r="D38" s="9">
        <v>14300</v>
      </c>
      <c r="E38" s="10">
        <f t="shared" si="2"/>
        <v>0.35062937062937061</v>
      </c>
      <c r="F38" s="9"/>
      <c r="G38" s="9"/>
    </row>
    <row r="39" spans="1:7" x14ac:dyDescent="0.25">
      <c r="A39" t="s">
        <v>80</v>
      </c>
      <c r="B39" s="19">
        <v>104</v>
      </c>
      <c r="C39" s="9">
        <f>1530+1530</f>
        <v>3060</v>
      </c>
      <c r="D39" s="9">
        <v>5600</v>
      </c>
      <c r="E39" s="10">
        <f t="shared" si="2"/>
        <v>0.54642857142857137</v>
      </c>
      <c r="F39" s="9"/>
      <c r="G39" s="9"/>
    </row>
    <row r="40" spans="1:7" x14ac:dyDescent="0.25">
      <c r="A40" t="s">
        <v>35</v>
      </c>
      <c r="B40" s="19">
        <v>111</v>
      </c>
      <c r="C40" s="9">
        <v>3579</v>
      </c>
      <c r="D40" s="9">
        <v>9000</v>
      </c>
      <c r="E40" s="10">
        <f t="shared" si="2"/>
        <v>0.39766666666666667</v>
      </c>
      <c r="F40" s="9"/>
      <c r="G40" s="9"/>
    </row>
    <row r="41" spans="1:7" x14ac:dyDescent="0.25">
      <c r="A41" t="s">
        <v>79</v>
      </c>
      <c r="B41" s="19">
        <v>104</v>
      </c>
      <c r="C41" s="9">
        <f>1480+1480</f>
        <v>2960</v>
      </c>
      <c r="D41" s="9">
        <v>5200</v>
      </c>
      <c r="E41" s="10">
        <f t="shared" si="2"/>
        <v>0.56923076923076921</v>
      </c>
      <c r="F41" s="9"/>
      <c r="G41" s="9"/>
    </row>
    <row r="42" spans="1:7" x14ac:dyDescent="0.25">
      <c r="A42" t="s">
        <v>36</v>
      </c>
      <c r="B42" s="19">
        <v>104</v>
      </c>
      <c r="C42" s="9">
        <v>2296</v>
      </c>
      <c r="D42" s="9">
        <v>4092</v>
      </c>
      <c r="E42" s="10">
        <f t="shared" si="2"/>
        <v>0.56109481915933523</v>
      </c>
      <c r="F42" s="9"/>
      <c r="G42" s="9"/>
    </row>
    <row r="43" spans="1:7" x14ac:dyDescent="0.25">
      <c r="A43" t="s">
        <v>78</v>
      </c>
      <c r="B43" s="19">
        <v>104</v>
      </c>
      <c r="C43" s="9">
        <f>2237+2237</f>
        <v>4474</v>
      </c>
      <c r="D43" s="9">
        <v>10100</v>
      </c>
      <c r="E43" s="10">
        <f t="shared" ref="E43:E44" si="3">C43/D43</f>
        <v>0.44297029702970298</v>
      </c>
      <c r="F43" s="9"/>
      <c r="G43" s="9"/>
    </row>
    <row r="44" spans="1:7" x14ac:dyDescent="0.25">
      <c r="A44" t="s">
        <v>37</v>
      </c>
      <c r="B44" s="19">
        <v>104</v>
      </c>
      <c r="C44" s="9">
        <v>2460</v>
      </c>
      <c r="D44" s="9">
        <v>4830</v>
      </c>
      <c r="E44" s="10">
        <f t="shared" si="3"/>
        <v>0.50931677018633537</v>
      </c>
      <c r="F44" s="9"/>
      <c r="G44" s="9"/>
    </row>
    <row r="45" spans="1:7" x14ac:dyDescent="0.25">
      <c r="A45" t="s">
        <v>38</v>
      </c>
      <c r="B45" s="19">
        <v>101</v>
      </c>
      <c r="C45" s="9">
        <v>1960</v>
      </c>
      <c r="D45" s="9">
        <v>4837</v>
      </c>
      <c r="E45" s="10">
        <f>C45/D45</f>
        <v>0.40520984081041966</v>
      </c>
      <c r="F45" s="9"/>
      <c r="G45" s="9"/>
    </row>
    <row r="46" spans="1:7" x14ac:dyDescent="0.25">
      <c r="A46" t="s">
        <v>84</v>
      </c>
      <c r="B46" s="19">
        <v>104</v>
      </c>
      <c r="C46" s="9">
        <f>1902+2136</f>
        <v>4038</v>
      </c>
      <c r="D46" s="9">
        <v>6644</v>
      </c>
      <c r="E46" s="10">
        <f>C46/D46</f>
        <v>0.6077664057796508</v>
      </c>
      <c r="F46" s="9"/>
      <c r="G46" s="9"/>
    </row>
    <row r="47" spans="1:7" x14ac:dyDescent="0.25">
      <c r="A47" t="s">
        <v>72</v>
      </c>
      <c r="B47" s="19">
        <v>104</v>
      </c>
      <c r="C47" s="9">
        <f>1964+1810</f>
        <v>3774</v>
      </c>
      <c r="D47" s="9">
        <v>8700</v>
      </c>
      <c r="E47" s="10">
        <f>C47/D47</f>
        <v>0.43379310344827587</v>
      </c>
      <c r="F47" s="9"/>
      <c r="G47" s="9"/>
    </row>
    <row r="48" spans="1:7" x14ac:dyDescent="0.25">
      <c r="A48" t="s">
        <v>39</v>
      </c>
      <c r="B48" s="19">
        <v>101</v>
      </c>
      <c r="C48" s="9">
        <v>1685</v>
      </c>
      <c r="D48" s="9">
        <v>7942</v>
      </c>
      <c r="E48" s="10">
        <f t="shared" ref="E48:E77" si="4">C48/D48</f>
        <v>0.2121631830773105</v>
      </c>
      <c r="F48" s="9"/>
      <c r="G48" s="9"/>
    </row>
    <row r="49" spans="1:7" x14ac:dyDescent="0.25">
      <c r="A49" t="s">
        <v>40</v>
      </c>
      <c r="B49" s="19">
        <v>104</v>
      </c>
      <c r="C49" s="9">
        <v>1817</v>
      </c>
      <c r="D49" s="9">
        <v>4032</v>
      </c>
      <c r="E49" s="10">
        <f t="shared" si="4"/>
        <v>0.45064484126984128</v>
      </c>
      <c r="F49" s="9"/>
      <c r="G49" s="9"/>
    </row>
    <row r="50" spans="1:7" x14ac:dyDescent="0.25">
      <c r="A50" t="s">
        <v>41</v>
      </c>
      <c r="B50" s="19">
        <v>104</v>
      </c>
      <c r="C50" s="9">
        <v>625</v>
      </c>
      <c r="D50" s="9">
        <v>4500</v>
      </c>
      <c r="E50" s="10">
        <f t="shared" si="4"/>
        <v>0.1388888888888889</v>
      </c>
      <c r="F50" s="9"/>
      <c r="G50" s="9"/>
    </row>
    <row r="51" spans="1:7" x14ac:dyDescent="0.25">
      <c r="A51" t="s">
        <v>73</v>
      </c>
      <c r="B51" s="19">
        <v>104</v>
      </c>
      <c r="C51" s="9">
        <f>1593+1593</f>
        <v>3186</v>
      </c>
      <c r="D51" s="9">
        <v>3800</v>
      </c>
      <c r="E51" s="10">
        <f t="shared" si="4"/>
        <v>0.83842105263157896</v>
      </c>
      <c r="F51" s="9"/>
      <c r="G51" s="9"/>
    </row>
    <row r="52" spans="1:7" x14ac:dyDescent="0.25">
      <c r="A52" t="s">
        <v>74</v>
      </c>
      <c r="B52" s="19">
        <v>104</v>
      </c>
      <c r="C52" s="9">
        <f>1415+1916</f>
        <v>3331</v>
      </c>
      <c r="D52" s="9">
        <v>5500</v>
      </c>
      <c r="E52" s="10">
        <f t="shared" si="4"/>
        <v>0.60563636363636364</v>
      </c>
      <c r="F52" s="9"/>
      <c r="G52" s="9"/>
    </row>
    <row r="53" spans="1:7" x14ac:dyDescent="0.25">
      <c r="A53" t="s">
        <v>42</v>
      </c>
      <c r="B53" s="19">
        <v>104</v>
      </c>
      <c r="C53" s="9">
        <v>1952</v>
      </c>
      <c r="D53" s="9">
        <v>6115</v>
      </c>
      <c r="E53" s="10">
        <f t="shared" si="4"/>
        <v>0.31921504497138187</v>
      </c>
      <c r="F53" s="9"/>
      <c r="G53" s="9"/>
    </row>
    <row r="54" spans="1:7" x14ac:dyDescent="0.25">
      <c r="A54" t="s">
        <v>75</v>
      </c>
      <c r="B54" s="19">
        <v>104</v>
      </c>
      <c r="C54" s="9">
        <f>2562+2562</f>
        <v>5124</v>
      </c>
      <c r="D54" s="9">
        <v>8100</v>
      </c>
      <c r="E54" s="10">
        <f t="shared" si="4"/>
        <v>0.6325925925925926</v>
      </c>
      <c r="F54" s="9"/>
      <c r="G54" s="9"/>
    </row>
    <row r="55" spans="1:7" x14ac:dyDescent="0.25">
      <c r="A55" t="s">
        <v>43</v>
      </c>
      <c r="B55" s="19">
        <v>105</v>
      </c>
      <c r="C55" s="9">
        <v>3519</v>
      </c>
      <c r="D55" s="9">
        <v>8499</v>
      </c>
      <c r="E55" s="10">
        <f t="shared" si="4"/>
        <v>0.41404871161313095</v>
      </c>
    </row>
    <row r="56" spans="1:7" x14ac:dyDescent="0.25">
      <c r="A56" t="s">
        <v>44</v>
      </c>
      <c r="B56" s="19">
        <v>101</v>
      </c>
      <c r="C56" s="9">
        <v>1155</v>
      </c>
      <c r="D56" s="9">
        <v>6250</v>
      </c>
      <c r="E56" s="10">
        <f t="shared" si="4"/>
        <v>0.18479999999999999</v>
      </c>
    </row>
    <row r="57" spans="1:7" x14ac:dyDescent="0.25">
      <c r="A57" t="s">
        <v>45</v>
      </c>
      <c r="B57" s="19">
        <v>104</v>
      </c>
      <c r="C57" s="9">
        <v>1732</v>
      </c>
      <c r="D57" s="9">
        <v>4886</v>
      </c>
      <c r="E57" s="10">
        <f t="shared" si="4"/>
        <v>0.35448219402374131</v>
      </c>
    </row>
    <row r="58" spans="1:7" x14ac:dyDescent="0.25">
      <c r="A58" t="s">
        <v>46</v>
      </c>
      <c r="B58" s="19">
        <v>101</v>
      </c>
      <c r="C58" s="9">
        <v>1627</v>
      </c>
      <c r="D58" s="9">
        <v>9480</v>
      </c>
      <c r="E58" s="10">
        <f t="shared" si="4"/>
        <v>0.17162447257383967</v>
      </c>
    </row>
    <row r="59" spans="1:7" x14ac:dyDescent="0.25">
      <c r="A59" t="s">
        <v>76</v>
      </c>
      <c r="B59" s="19">
        <v>104</v>
      </c>
      <c r="C59" s="9">
        <f>1870+1870</f>
        <v>3740</v>
      </c>
      <c r="D59" s="9">
        <v>4748</v>
      </c>
      <c r="E59" s="10">
        <f t="shared" si="4"/>
        <v>0.78770008424599836</v>
      </c>
    </row>
    <row r="60" spans="1:7" x14ac:dyDescent="0.25">
      <c r="A60" t="s">
        <v>77</v>
      </c>
      <c r="B60" s="19">
        <v>104</v>
      </c>
      <c r="C60" s="9">
        <f>1786+1786</f>
        <v>3572</v>
      </c>
      <c r="D60" s="9">
        <v>5500</v>
      </c>
      <c r="E60" s="10">
        <f t="shared" si="4"/>
        <v>0.64945454545454551</v>
      </c>
    </row>
    <row r="61" spans="1:7" x14ac:dyDescent="0.25">
      <c r="A61" t="s">
        <v>47</v>
      </c>
      <c r="B61" s="19">
        <v>104</v>
      </c>
      <c r="C61" s="9">
        <v>2258</v>
      </c>
      <c r="D61" s="9">
        <v>13720</v>
      </c>
      <c r="E61" s="10">
        <f t="shared" si="4"/>
        <v>0.16457725947521865</v>
      </c>
    </row>
    <row r="62" spans="1:7" x14ac:dyDescent="0.25">
      <c r="A62" t="s">
        <v>48</v>
      </c>
      <c r="B62" s="19">
        <v>104</v>
      </c>
      <c r="C62" s="9">
        <v>2290</v>
      </c>
      <c r="D62" s="9">
        <v>5672</v>
      </c>
      <c r="E62" s="10">
        <f t="shared" si="4"/>
        <v>0.40373765867418898</v>
      </c>
    </row>
    <row r="63" spans="1:7" x14ac:dyDescent="0.25">
      <c r="A63" t="s">
        <v>49</v>
      </c>
      <c r="B63" s="19">
        <v>101</v>
      </c>
      <c r="C63" s="9">
        <v>1834</v>
      </c>
      <c r="D63" s="9">
        <v>6021</v>
      </c>
      <c r="E63" s="10">
        <f t="shared" si="4"/>
        <v>0.30460056469025076</v>
      </c>
    </row>
    <row r="64" spans="1:7" x14ac:dyDescent="0.25">
      <c r="A64" t="s">
        <v>50</v>
      </c>
      <c r="B64" s="19">
        <v>101</v>
      </c>
      <c r="C64" s="9">
        <v>1329</v>
      </c>
      <c r="D64" s="9">
        <v>5262</v>
      </c>
      <c r="E64" s="10">
        <f t="shared" si="4"/>
        <v>0.25256556442417333</v>
      </c>
    </row>
    <row r="65" spans="1:5" x14ac:dyDescent="0.25">
      <c r="A65" t="s">
        <v>51</v>
      </c>
      <c r="B65" s="19">
        <v>101</v>
      </c>
      <c r="C65" s="9">
        <v>2522</v>
      </c>
      <c r="D65" s="9">
        <v>8813</v>
      </c>
      <c r="E65" s="10">
        <f t="shared" si="4"/>
        <v>0.28616816067173495</v>
      </c>
    </row>
    <row r="66" spans="1:5" x14ac:dyDescent="0.25">
      <c r="A66" t="s">
        <v>52</v>
      </c>
      <c r="B66" s="19">
        <v>101</v>
      </c>
      <c r="C66" s="9">
        <v>1144</v>
      </c>
      <c r="D66" s="9">
        <v>6602</v>
      </c>
      <c r="E66" s="10">
        <f t="shared" si="4"/>
        <v>0.17328082399272948</v>
      </c>
    </row>
    <row r="67" spans="1:5" x14ac:dyDescent="0.25">
      <c r="A67" t="s">
        <v>53</v>
      </c>
      <c r="B67" s="19">
        <v>104</v>
      </c>
      <c r="C67" s="9">
        <v>2297</v>
      </c>
      <c r="D67" s="9">
        <v>6000</v>
      </c>
      <c r="E67" s="10">
        <f t="shared" si="4"/>
        <v>0.38283333333333336</v>
      </c>
    </row>
    <row r="68" spans="1:5" x14ac:dyDescent="0.25">
      <c r="A68" t="s">
        <v>66</v>
      </c>
      <c r="B68" s="19">
        <v>104</v>
      </c>
      <c r="C68" s="9">
        <f>1514+2424</f>
        <v>3938</v>
      </c>
      <c r="D68" s="9">
        <v>6390</v>
      </c>
      <c r="E68" s="10">
        <f t="shared" si="4"/>
        <v>0.61627543035993737</v>
      </c>
    </row>
    <row r="69" spans="1:5" x14ac:dyDescent="0.25">
      <c r="A69" t="s">
        <v>54</v>
      </c>
      <c r="B69" s="19">
        <v>101</v>
      </c>
      <c r="C69" s="9">
        <v>2020</v>
      </c>
      <c r="D69" s="9">
        <v>10000</v>
      </c>
      <c r="E69" s="10">
        <f t="shared" si="4"/>
        <v>0.20200000000000001</v>
      </c>
    </row>
    <row r="70" spans="1:5" x14ac:dyDescent="0.25">
      <c r="A70" t="s">
        <v>55</v>
      </c>
      <c r="B70" s="19">
        <v>104</v>
      </c>
      <c r="C70" s="9">
        <v>2496</v>
      </c>
      <c r="D70" s="9">
        <v>7573</v>
      </c>
      <c r="E70" s="10">
        <f t="shared" si="4"/>
        <v>0.32959197147761787</v>
      </c>
    </row>
    <row r="71" spans="1:5" x14ac:dyDescent="0.25">
      <c r="A71" t="s">
        <v>56</v>
      </c>
      <c r="B71" s="19">
        <v>101</v>
      </c>
      <c r="C71" s="9">
        <v>954</v>
      </c>
      <c r="D71" s="9">
        <v>5001</v>
      </c>
      <c r="E71" s="10">
        <f t="shared" si="4"/>
        <v>0.19076184763047391</v>
      </c>
    </row>
    <row r="72" spans="1:5" x14ac:dyDescent="0.25">
      <c r="A72" t="s">
        <v>57</v>
      </c>
      <c r="B72" s="19">
        <v>104</v>
      </c>
      <c r="C72" s="9">
        <v>3261</v>
      </c>
      <c r="D72" s="9">
        <v>11784</v>
      </c>
      <c r="E72" s="10">
        <f t="shared" si="4"/>
        <v>0.27673116089613037</v>
      </c>
    </row>
    <row r="73" spans="1:5" x14ac:dyDescent="0.25">
      <c r="A73" t="s">
        <v>58</v>
      </c>
      <c r="B73" s="19">
        <v>101</v>
      </c>
      <c r="C73" s="9">
        <v>864</v>
      </c>
      <c r="D73" s="9">
        <v>5492</v>
      </c>
      <c r="E73" s="10">
        <f t="shared" si="4"/>
        <v>0.15731973780043701</v>
      </c>
    </row>
    <row r="74" spans="1:5" x14ac:dyDescent="0.25">
      <c r="A74" t="s">
        <v>59</v>
      </c>
      <c r="B74" s="19">
        <v>101</v>
      </c>
      <c r="C74" s="9">
        <v>2384</v>
      </c>
      <c r="D74" s="9">
        <v>9375</v>
      </c>
      <c r="E74" s="10">
        <f t="shared" si="4"/>
        <v>0.25429333333333332</v>
      </c>
    </row>
    <row r="75" spans="1:5" x14ac:dyDescent="0.25">
      <c r="A75" t="s">
        <v>60</v>
      </c>
      <c r="B75" s="19">
        <v>101</v>
      </c>
      <c r="C75" s="9">
        <v>2602</v>
      </c>
      <c r="D75" s="9">
        <v>8913</v>
      </c>
      <c r="E75" s="10">
        <f t="shared" si="4"/>
        <v>0.2919331313811287</v>
      </c>
    </row>
    <row r="76" spans="1:5" x14ac:dyDescent="0.25">
      <c r="A76" t="s">
        <v>61</v>
      </c>
      <c r="B76" s="19">
        <v>101</v>
      </c>
      <c r="C76" s="9">
        <v>1874</v>
      </c>
      <c r="D76" s="9">
        <v>2100</v>
      </c>
      <c r="E76" s="10">
        <f t="shared" si="4"/>
        <v>0.89238095238095239</v>
      </c>
    </row>
    <row r="77" spans="1:5" x14ac:dyDescent="0.25">
      <c r="A77" t="s">
        <v>62</v>
      </c>
      <c r="B77" s="19">
        <v>104</v>
      </c>
      <c r="C77" s="9">
        <v>1876</v>
      </c>
      <c r="D77" s="9">
        <v>4034</v>
      </c>
      <c r="E77" s="10">
        <f t="shared" si="4"/>
        <v>0.46504709965294994</v>
      </c>
    </row>
    <row r="78" spans="1:5" x14ac:dyDescent="0.25">
      <c r="B78" s="9"/>
    </row>
    <row r="79" spans="1:5" x14ac:dyDescent="0.25">
      <c r="B79" s="9"/>
    </row>
  </sheetData>
  <sheetProtection formatCells="0" formatColumns="0" formatRows="0" insertColumns="0" insertRows="0" insertHyperlinks="0" deleteColumns="0" deleteRows="0" sort="0" autoFilter="0" pivotTables="0"/>
  <phoneticPr fontId="8" type="noConversion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TLA All Dwellings</vt:lpstr>
      <vt:lpstr>TLA FAR All Dwellings</vt:lpstr>
      <vt:lpstr>Abutters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MapsOnline Abutters Export</dc:title>
  <dc:subject>MapsOnline Abutters Export</dc:subject>
  <dc:creator>MapsOnline</dc:creator>
  <cp:keywords>MapsOnline</cp:keywords>
  <dc:description>Export of Abutters from MapsOnline.</dc:description>
  <cp:lastModifiedBy>Robert Hummel</cp:lastModifiedBy>
  <cp:lastPrinted>2022-02-28T14:35:27Z</cp:lastPrinted>
  <dcterms:created xsi:type="dcterms:W3CDTF">2022-01-24T08:47:13Z</dcterms:created>
  <dcterms:modified xsi:type="dcterms:W3CDTF">2022-05-26T17:52:23Z</dcterms:modified>
  <cp:category>MapsOnline Abutters Export</cp:category>
</cp:coreProperties>
</file>